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025" yWindow="-15" windowWidth="13860" windowHeight="13425" tabRatio="689" activeTab="4"/>
  </bookViews>
  <sheets>
    <sheet name="2017_2018 vazba RAP na SRR" sheetId="25" r:id="rId1"/>
    <sheet name="aktivity_APSRR_význam" sheetId="31" r:id="rId2"/>
    <sheet name="2018_2019+_vazba RAP na SRK" sheetId="26" r:id="rId3"/>
    <sheet name="2018_2019+_financování RAP" sheetId="27" r:id="rId4"/>
    <sheet name="2018_2019+ finanční plán RAP" sheetId="29" r:id="rId5"/>
  </sheets>
  <definedNames>
    <definedName name="_xlnm._FilterDatabase" localSheetId="0" hidden="1">'2017_2018 vazba RAP na SRR'!$A$3:$E$67</definedName>
    <definedName name="_xlnm._FilterDatabase" localSheetId="4" hidden="1">'2018_2019+ finanční plán RAP'!$A$3:$AB$67</definedName>
    <definedName name="_xlnm.Print_Titles" localSheetId="0">'2017_2018 vazba RAP na SRR'!$2:$3</definedName>
    <definedName name="_xlnm.Print_Titles" localSheetId="4">'2018_2019+ finanční plán RAP'!$2:$3</definedName>
    <definedName name="_xlnm.Print_Titles" localSheetId="3">'2018_2019+_financování RAP'!$2:$3</definedName>
    <definedName name="_xlnm.Print_Titles" localSheetId="2">'2018_2019+_vazba RAP na SRK'!$2:$3</definedName>
    <definedName name="_xlnm.Print_Area" localSheetId="0">'2017_2018 vazba RAP na SRR'!$A$2:$E$67</definedName>
    <definedName name="_xlnm.Print_Area" localSheetId="4">'2018_2019+ finanční plán RAP'!$A$1:$AB$67</definedName>
    <definedName name="_xlnm.Print_Area" localSheetId="2">'2018_2019+_vazba RAP na SRK'!$A$1:$D$67</definedName>
  </definedNames>
  <calcPr calcId="145621"/>
</workbook>
</file>

<file path=xl/calcChain.xml><?xml version="1.0" encoding="utf-8"?>
<calcChain xmlns="http://schemas.openxmlformats.org/spreadsheetml/2006/main">
  <c r="AG37" i="29" l="1"/>
  <c r="C68" i="29"/>
  <c r="G66" i="29"/>
  <c r="G55" i="29"/>
  <c r="G38" i="29"/>
  <c r="G20" i="29"/>
  <c r="G15" i="29"/>
  <c r="G9" i="29"/>
  <c r="G7" i="29"/>
  <c r="G6" i="29"/>
  <c r="G5" i="29" l="1"/>
  <c r="G65" i="29"/>
  <c r="G61" i="29"/>
  <c r="G54" i="29"/>
  <c r="G52" i="29"/>
  <c r="G48" i="29"/>
  <c r="G45" i="29"/>
  <c r="G43" i="29"/>
  <c r="G41" i="29"/>
  <c r="G39" i="29"/>
  <c r="G37" i="29"/>
  <c r="G32" i="29"/>
  <c r="G30" i="29"/>
  <c r="G27" i="29"/>
  <c r="G23" i="29"/>
  <c r="G19" i="29"/>
  <c r="G14" i="29"/>
  <c r="G8" i="29"/>
  <c r="AB5" i="29" l="1"/>
  <c r="AB6" i="29"/>
  <c r="AB7" i="29"/>
  <c r="AB8" i="29"/>
  <c r="AB9" i="29"/>
  <c r="AB10" i="29"/>
  <c r="AB11" i="29"/>
  <c r="AB12" i="29"/>
  <c r="AB13" i="29"/>
  <c r="AB14" i="29"/>
  <c r="AB15" i="29"/>
  <c r="AB16" i="29"/>
  <c r="AB17" i="29"/>
  <c r="AB18" i="29"/>
  <c r="AB19" i="29"/>
  <c r="AB20" i="29"/>
  <c r="AB21" i="29"/>
  <c r="AB22" i="29"/>
  <c r="AB23" i="29"/>
  <c r="AB24" i="29"/>
  <c r="AB25" i="29"/>
  <c r="AB26" i="29"/>
  <c r="AB27" i="29"/>
  <c r="AB28" i="29"/>
  <c r="AB29" i="29"/>
  <c r="AB30" i="29"/>
  <c r="AB31" i="29"/>
  <c r="AB32" i="29"/>
  <c r="AB33" i="29"/>
  <c r="AB34" i="29"/>
  <c r="AB35" i="29"/>
  <c r="AB36" i="29"/>
  <c r="AB37" i="29"/>
  <c r="AB38" i="29"/>
  <c r="AB39" i="29"/>
  <c r="AB40" i="29"/>
  <c r="AB41" i="29"/>
  <c r="AB42" i="29"/>
  <c r="AB43" i="29"/>
  <c r="AB44" i="29"/>
  <c r="AB45" i="29"/>
  <c r="AB46" i="29"/>
  <c r="AB47" i="29"/>
  <c r="AB48" i="29"/>
  <c r="AB49" i="29"/>
  <c r="AB50" i="29"/>
  <c r="AB51" i="29"/>
  <c r="AB52" i="29"/>
  <c r="AB53" i="29"/>
  <c r="AB54" i="29"/>
  <c r="AB55" i="29"/>
  <c r="AB56" i="29"/>
  <c r="AB57" i="29"/>
  <c r="AB58" i="29"/>
  <c r="AB59" i="29"/>
  <c r="AB60" i="29"/>
  <c r="AB61" i="29"/>
  <c r="AB62" i="29"/>
  <c r="AB63" i="29"/>
  <c r="AB64" i="29"/>
  <c r="AB65" i="29"/>
  <c r="AB66" i="29"/>
  <c r="AB67" i="29"/>
  <c r="AB4" i="29"/>
  <c r="O4" i="29" l="1"/>
  <c r="O6" i="29"/>
  <c r="O7" i="29"/>
  <c r="O8" i="29"/>
  <c r="O9" i="29"/>
  <c r="O10" i="29"/>
  <c r="O11" i="29"/>
  <c r="O12" i="29"/>
  <c r="O13" i="29"/>
  <c r="O14" i="29"/>
  <c r="O15" i="29"/>
  <c r="O16" i="29"/>
  <c r="O17" i="29"/>
  <c r="O18" i="29"/>
  <c r="O19" i="29"/>
  <c r="O20" i="29"/>
  <c r="O21" i="29"/>
  <c r="O22" i="29"/>
  <c r="O23" i="29"/>
  <c r="O24" i="29"/>
  <c r="O25" i="29"/>
  <c r="O26" i="29"/>
  <c r="O27" i="29"/>
  <c r="O28" i="29"/>
  <c r="O29" i="29"/>
  <c r="O30" i="29"/>
  <c r="O31" i="29"/>
  <c r="O32" i="29"/>
  <c r="O33" i="29"/>
  <c r="O34" i="29"/>
  <c r="O35" i="29"/>
  <c r="O36" i="29"/>
  <c r="O37" i="29"/>
  <c r="O38" i="29"/>
  <c r="O39" i="29"/>
  <c r="O40" i="29"/>
  <c r="O41" i="29"/>
  <c r="O42" i="29"/>
  <c r="O43" i="29"/>
  <c r="O44" i="29"/>
  <c r="O45" i="29"/>
  <c r="O46" i="29"/>
  <c r="O47" i="29"/>
  <c r="O48" i="29"/>
  <c r="O49" i="29"/>
  <c r="O50" i="29"/>
  <c r="O51" i="29"/>
  <c r="O52" i="29"/>
  <c r="O53" i="29"/>
  <c r="O54" i="29"/>
  <c r="O55" i="29"/>
  <c r="O56" i="29"/>
  <c r="O57" i="29"/>
  <c r="O58" i="29"/>
  <c r="O59" i="29"/>
  <c r="O60" i="29"/>
  <c r="O61" i="29"/>
  <c r="O62" i="29"/>
  <c r="O63" i="29"/>
  <c r="O64" i="29"/>
  <c r="O65" i="29"/>
  <c r="O66" i="29"/>
  <c r="O67" i="29"/>
  <c r="O5" i="29"/>
  <c r="S5" i="29"/>
  <c r="S6" i="29"/>
  <c r="S7" i="29"/>
  <c r="S8" i="29"/>
  <c r="S9" i="29"/>
  <c r="S10" i="29"/>
  <c r="S11" i="29"/>
  <c r="S12" i="29"/>
  <c r="S13" i="29"/>
  <c r="S14" i="29"/>
  <c r="S15" i="29"/>
  <c r="S16" i="29"/>
  <c r="S17" i="29"/>
  <c r="S18" i="29"/>
  <c r="S19" i="29"/>
  <c r="S20" i="29"/>
  <c r="S21" i="29"/>
  <c r="S22" i="29"/>
  <c r="S23" i="29"/>
  <c r="S24" i="29"/>
  <c r="S25" i="29"/>
  <c r="S26" i="29"/>
  <c r="S27" i="29"/>
  <c r="S28" i="29"/>
  <c r="S29" i="29"/>
  <c r="S30" i="29"/>
  <c r="S31" i="29"/>
  <c r="S32" i="29"/>
  <c r="S33" i="29"/>
  <c r="S34" i="29"/>
  <c r="S35" i="29"/>
  <c r="S36" i="29"/>
  <c r="S37" i="29"/>
  <c r="S38" i="29"/>
  <c r="S39" i="29"/>
  <c r="S40" i="29"/>
  <c r="S41" i="29"/>
  <c r="S42" i="29"/>
  <c r="S43" i="29"/>
  <c r="S44" i="29"/>
  <c r="S45" i="29"/>
  <c r="S46" i="29"/>
  <c r="S47" i="29"/>
  <c r="S48" i="29"/>
  <c r="S49" i="29"/>
  <c r="S50" i="29"/>
  <c r="S51" i="29"/>
  <c r="S52" i="29"/>
  <c r="S53" i="29"/>
  <c r="S54" i="29"/>
  <c r="S55" i="29"/>
  <c r="S56" i="29"/>
  <c r="S57" i="29"/>
  <c r="S58" i="29"/>
  <c r="S59" i="29"/>
  <c r="S60" i="29"/>
  <c r="S61" i="29"/>
  <c r="S62" i="29"/>
  <c r="S63" i="29"/>
  <c r="S64" i="29"/>
  <c r="S65" i="29"/>
  <c r="S66" i="29"/>
  <c r="S67" i="29"/>
  <c r="S4" i="29"/>
  <c r="F51" i="29" l="1"/>
  <c r="F8" i="29"/>
  <c r="F6" i="29"/>
  <c r="F7" i="29"/>
  <c r="F9" i="29"/>
  <c r="F10" i="29"/>
  <c r="F11" i="29"/>
  <c r="F12" i="29"/>
  <c r="F13" i="29"/>
  <c r="F14" i="29"/>
  <c r="F15" i="29"/>
  <c r="F16" i="29"/>
  <c r="F17" i="29"/>
  <c r="F18" i="29"/>
  <c r="F19" i="29"/>
  <c r="F20" i="29"/>
  <c r="F21" i="29"/>
  <c r="F22" i="29"/>
  <c r="F23" i="29"/>
  <c r="F24" i="29"/>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0" i="29"/>
  <c r="F52" i="29"/>
  <c r="F53" i="29"/>
  <c r="F54" i="29"/>
  <c r="F55" i="29"/>
  <c r="F56" i="29"/>
  <c r="F57" i="29"/>
  <c r="F58" i="29"/>
  <c r="F59" i="29"/>
  <c r="F60" i="29"/>
  <c r="F61" i="29"/>
  <c r="F62" i="29"/>
  <c r="F63" i="29"/>
  <c r="F64" i="29"/>
  <c r="F65" i="29"/>
  <c r="F66" i="29"/>
  <c r="F67" i="29"/>
  <c r="F5" i="29"/>
  <c r="F4" i="29"/>
  <c r="C8" i="29" l="1"/>
  <c r="C30" i="29" l="1"/>
  <c r="Y4" i="29" l="1"/>
  <c r="X4" i="29"/>
  <c r="K5" i="29" l="1"/>
  <c r="K6" i="29"/>
  <c r="K7" i="29"/>
  <c r="K8" i="29"/>
  <c r="K9" i="29"/>
  <c r="K10" i="29"/>
  <c r="K11" i="29"/>
  <c r="K12" i="29"/>
  <c r="K13" i="29"/>
  <c r="K14" i="29"/>
  <c r="K15" i="29"/>
  <c r="K16" i="29"/>
  <c r="K17" i="29"/>
  <c r="K18" i="29"/>
  <c r="K19" i="29"/>
  <c r="K20" i="29"/>
  <c r="K21" i="29"/>
  <c r="K22" i="29"/>
  <c r="K23" i="29"/>
  <c r="K24" i="29"/>
  <c r="K25" i="29"/>
  <c r="K26" i="29"/>
  <c r="K27" i="29"/>
  <c r="K28" i="29"/>
  <c r="K29" i="29"/>
  <c r="K30" i="29"/>
  <c r="K31" i="29"/>
  <c r="K32" i="29"/>
  <c r="K33" i="29"/>
  <c r="K34" i="29"/>
  <c r="K35" i="29"/>
  <c r="K36" i="29"/>
  <c r="K37" i="29"/>
  <c r="K38" i="29"/>
  <c r="K39" i="29"/>
  <c r="K40" i="29"/>
  <c r="K41" i="29"/>
  <c r="K42" i="29"/>
  <c r="K43" i="29"/>
  <c r="K44" i="29"/>
  <c r="K45" i="29"/>
  <c r="K46" i="29"/>
  <c r="K47" i="29"/>
  <c r="K48" i="29"/>
  <c r="K49" i="29"/>
  <c r="K50" i="29"/>
  <c r="K51" i="29"/>
  <c r="K52" i="29"/>
  <c r="K53" i="29"/>
  <c r="K54" i="29"/>
  <c r="K55" i="29"/>
  <c r="K56" i="29"/>
  <c r="K57" i="29"/>
  <c r="K58" i="29"/>
  <c r="K59" i="29"/>
  <c r="K60" i="29"/>
  <c r="K61" i="29"/>
  <c r="K62" i="29"/>
  <c r="K63" i="29"/>
  <c r="K64" i="29"/>
  <c r="K65" i="29"/>
  <c r="K66" i="29"/>
  <c r="K67" i="29"/>
  <c r="K4" i="29"/>
  <c r="C51" i="29" l="1"/>
  <c r="C21" i="29"/>
  <c r="Q8" i="29" l="1"/>
  <c r="P8" i="29"/>
  <c r="L8" i="29" l="1"/>
  <c r="L5" i="29"/>
  <c r="L6" i="29"/>
  <c r="C64" i="29" l="1"/>
  <c r="C61" i="29"/>
  <c r="C53" i="29"/>
  <c r="C37" i="29"/>
</calcChain>
</file>

<file path=xl/sharedStrings.xml><?xml version="1.0" encoding="utf-8"?>
<sst xmlns="http://schemas.openxmlformats.org/spreadsheetml/2006/main" count="1782" uniqueCount="495">
  <si>
    <t>hlavní</t>
  </si>
  <si>
    <t>financování ESIF</t>
  </si>
  <si>
    <t>kraj</t>
  </si>
  <si>
    <t>ostatní</t>
  </si>
  <si>
    <t>obce</t>
  </si>
  <si>
    <r>
      <t xml:space="preserve">mimo fondů ESI  </t>
    </r>
    <r>
      <rPr>
        <i/>
        <sz val="9"/>
        <color rgb="FF000000"/>
        <rFont val="Arial"/>
        <family val="2"/>
        <charset val="238"/>
      </rPr>
      <t>ano/ne</t>
    </r>
  </si>
  <si>
    <t>Hlavní</t>
  </si>
  <si>
    <t xml:space="preserve">vazba na SRK/ PRK kraje </t>
  </si>
  <si>
    <t>případně zpřesnění</t>
  </si>
  <si>
    <t>Operační program/Program</t>
  </si>
  <si>
    <t>Aktivita SC</t>
  </si>
  <si>
    <t>Specifický cíl OP
/Opatření PRV</t>
  </si>
  <si>
    <t xml:space="preserve">Případně zpřesnění aktivity RAP </t>
  </si>
  <si>
    <t>Strategický cíl SRK</t>
  </si>
  <si>
    <t>Opatření PRK</t>
  </si>
  <si>
    <t>Specifický cíl OP</t>
  </si>
  <si>
    <t>Operační program</t>
  </si>
  <si>
    <r>
      <t xml:space="preserve">ITI </t>
    </r>
    <r>
      <rPr>
        <i/>
        <sz val="9"/>
        <rFont val="Arial"/>
        <family val="2"/>
        <charset val="238"/>
      </rPr>
      <t>zahrnuté v rámci RAP ve sloupci C-F</t>
    </r>
    <r>
      <rPr>
        <b/>
        <sz val="9"/>
        <rFont val="Arial"/>
        <family val="2"/>
        <charset val="238"/>
      </rPr>
      <t xml:space="preserve">  (požadavky na dotaci v mil. Kč)</t>
    </r>
  </si>
  <si>
    <r>
      <t xml:space="preserve">IPRÚ </t>
    </r>
    <r>
      <rPr>
        <i/>
        <sz val="9"/>
        <rFont val="Arial"/>
        <family val="2"/>
        <charset val="238"/>
      </rPr>
      <t>zahrnuté v rámci RAP ve sloupci C-F</t>
    </r>
    <r>
      <rPr>
        <b/>
        <sz val="9"/>
        <rFont val="Arial"/>
        <family val="2"/>
        <charset val="238"/>
      </rPr>
      <t xml:space="preserve">  (požadavky na dotaci v mil. Kč)</t>
    </r>
  </si>
  <si>
    <r>
      <t xml:space="preserve">CLLD </t>
    </r>
    <r>
      <rPr>
        <i/>
        <sz val="9"/>
        <rFont val="Arial"/>
        <family val="2"/>
        <charset val="238"/>
      </rPr>
      <t>zahrnuté v rámci RAP ve sloupci C-F</t>
    </r>
    <r>
      <rPr>
        <b/>
        <sz val="9"/>
        <rFont val="Arial"/>
        <family val="2"/>
        <charset val="238"/>
      </rPr>
      <t xml:space="preserve">  (požadavky na dotaci v mil. Kč)</t>
    </r>
  </si>
  <si>
    <t>dotační titul</t>
  </si>
  <si>
    <r>
      <t>stát</t>
    </r>
    <r>
      <rPr>
        <b/>
        <sz val="9"/>
        <color rgb="FFFF0000"/>
        <rFont val="Arial"/>
        <family val="2"/>
        <charset val="238"/>
      </rPr>
      <t/>
    </r>
  </si>
  <si>
    <t xml:space="preserve">Význam aktitivy AP SRR pro rozvoj kraje </t>
  </si>
  <si>
    <t xml:space="preserve"> Návrh na úpravu aktvit AP SRR, doplnění - komentáře</t>
  </si>
  <si>
    <t xml:space="preserve">1.3.2 Budování infrastruktury pro dopravu v klidu </t>
  </si>
  <si>
    <t xml:space="preserve">1.4.1 Doplnění chybějící dopravní infrastruktury </t>
  </si>
  <si>
    <t xml:space="preserve">1.4.2 Doplnění chybějící technické infrastruktury </t>
  </si>
  <si>
    <t xml:space="preserve">1.4.3 Doplnění chybějících typů podnikatelské infrastruktury </t>
  </si>
  <si>
    <t xml:space="preserve">1.4.4 Doplnění chybějící infrastruktury pro cestovní ruch </t>
  </si>
  <si>
    <t xml:space="preserve">1.4.5 Řešení veřejných prostranství a zeleně a revitalizace zanedbaných částí města </t>
  </si>
  <si>
    <t xml:space="preserve">1.5.1 Zvýšení flexibility a zefektivnění vzdělávací soustavy s ohledem na předpokládaný demografický vývoj </t>
  </si>
  <si>
    <t xml:space="preserve">1.5.2 Zapojení zaměstnavatelů do odborné přípravy a odborného vzdělávání </t>
  </si>
  <si>
    <t xml:space="preserve">2.2.1 Dostavba konkrétních úseků železniční sítě </t>
  </si>
  <si>
    <t xml:space="preserve">2.2.2 Rekonstrukce nejvytíženějších železničních tratí </t>
  </si>
  <si>
    <t xml:space="preserve">2.3.1 Výstavba a modernizace energetických sítí (v návaznosti na TEN-E) </t>
  </si>
  <si>
    <t xml:space="preserve">2.3.2 Zajištění bezpečnosti dodávek energií </t>
  </si>
  <si>
    <t xml:space="preserve">3.X.1 Poskytování specifického vzdělávání a realizace volnočasových aktivit </t>
  </si>
  <si>
    <t xml:space="preserve">3.X.2 Vytváření pracovních míst a rozvoj sociálního podnikání a prostupného zaměstnávání </t>
  </si>
  <si>
    <t xml:space="preserve">3.X.3 Zabránění vzniku lokalit s koncentrací nízkopříjmového obyvatelstva s nízkým vzděláním </t>
  </si>
  <si>
    <t xml:space="preserve">3.1.1 Zvyšování kvality a vybavenosti optimálně dimenzované sítě škol, zdravotnických zařízení a zařízení sociálních služeb s ohledem na demografické trendy a aktuální i budoucí potřeby </t>
  </si>
  <si>
    <t xml:space="preserve">3.2.1 Rozšiřování nabídky sportovního a kulturního vyžití </t>
  </si>
  <si>
    <t xml:space="preserve">3.2.2 Provozování neformalizovaných aktivit s důrazem na aktivity cílené na mládež, seniory a znevýhodněné skupiny obyvatel </t>
  </si>
  <si>
    <t xml:space="preserve">3.2.3 Posilování místní identity, podpora rozvoje a fungování místní komunity </t>
  </si>
  <si>
    <t xml:space="preserve">3.3.1 Úpravy a rozšiřovaní kapacit bydlení v rozvojových územích pro vybrané znevýhodněné skupiny obyvatel podle specifických místních podmínek </t>
  </si>
  <si>
    <t xml:space="preserve">4.2.1 Zajištění odpovídající veřejné dopravy spojující stabilizovaná území s regionálními centry </t>
  </si>
  <si>
    <t xml:space="preserve">4.2.2 Zkvalitnění regionálních a místních dopravních sítí (silnice II. a III. třídy, místní komunikace, cyklostezky) </t>
  </si>
  <si>
    <t xml:space="preserve">4.2.3 Zajištění dostupnosti a kapacity technické infrastruktury </t>
  </si>
  <si>
    <t xml:space="preserve">4.3.1 Vytváření podmínek pro vznik a rozvoj malých a středních podniků </t>
  </si>
  <si>
    <t xml:space="preserve">5.1.1 Podpora rozvoje a diverzifikace malého a středního podnikání s ohledem na rozvojový potenciál periferního regionu </t>
  </si>
  <si>
    <t xml:space="preserve">5.1.3 Podpora podnikatelských investic s ohledem na tvorbu pracovních míst </t>
  </si>
  <si>
    <t xml:space="preserve">5.2.2 Zvýšení uplatnění flexibilních forem zaměstnání a prostupného zaměstnání v regionech s vysokou mírou nezaměstnanosti </t>
  </si>
  <si>
    <t xml:space="preserve">5.3.1 Zajištění adekvátní dopravní dostupnosti a obslužnosti v periferních územích ve vazbě na příslušná centra </t>
  </si>
  <si>
    <t xml:space="preserve">6.1.1 Odstraňování starých ekologických zátěží </t>
  </si>
  <si>
    <t xml:space="preserve">6.2.1 Snížení produkce komunálního odpadu </t>
  </si>
  <si>
    <t xml:space="preserve">6.2.2 Podpora prevence vzniku odpadů </t>
  </si>
  <si>
    <t xml:space="preserve">6.2.3 Podpora inovativních přístupů k dalšímu materiálovému využití odpadů </t>
  </si>
  <si>
    <t>6.2.4 Podpora technologií v oblasti odpadového hospodářství</t>
  </si>
  <si>
    <t xml:space="preserve">6.3.1 Podpora využívání obnovitelných zdrojů energie ve vazbě na místní podmínky a limity v území </t>
  </si>
  <si>
    <t xml:space="preserve">6.3.2 Podpora úspor energie se zaměřením na zvyšování energetické účinnosti a snížení emisí znečišťujících látek a skleníkových plynů, produkovaných domácnostmi, a na aplikaci inovativních technik v průmyslových sektorech a úspory energie včetně sektoru bydlení apod. </t>
  </si>
  <si>
    <t xml:space="preserve">6.4.2 Provádění protihlukových opatření a zklidňování dopravy zejména v rozvojových územích </t>
  </si>
  <si>
    <t xml:space="preserve">6.4.3 Realizace opatření na silnicích ve správě krajů a obcí, zlepšujících jejich migrační prostupnost </t>
  </si>
  <si>
    <t xml:space="preserve">6.5.1 Snížení odběru vod </t>
  </si>
  <si>
    <t xml:space="preserve">6.5.2 Omezení úniků z vodovodní sítě </t>
  </si>
  <si>
    <t xml:space="preserve">7.1.2 Podpora koordinace a realizace zásahů do krajiny na místní i regionální úrovni, zejména ve vztahu k území ohroženým přírodními riziky za účelem posílení ekologických funkcí krajiny a ekologické stability území </t>
  </si>
  <si>
    <t xml:space="preserve">7.1.3 Aktivity proti suchu </t>
  </si>
  <si>
    <t xml:space="preserve">7.1.4 Rozvoj mimoprodukčních funkcí krajiny a omezení její fragmentace </t>
  </si>
  <si>
    <t xml:space="preserve">7.1.5 Omezení negativního vlivu nepůvodních invazních druhů na biodiverzitu </t>
  </si>
  <si>
    <t xml:space="preserve">7.2.1 Dokončení vymezení záplavových území na vodních tocích </t>
  </si>
  <si>
    <t xml:space="preserve">7.3.1 Obnova základních funkcí v území zabezpečovaných v působnosti územních samosprávných celků nebo místních samospráv </t>
  </si>
  <si>
    <t xml:space="preserve">7.3.2 Odstranění nebo omezení možných důsledků pohrom, spočívajících v narušení plynulosti, dostupnosti a kvality výkonu veřejné správy </t>
  </si>
  <si>
    <t xml:space="preserve">8.1.1 Legislativní změny s ohledem na potřeby rozvoje regionů </t>
  </si>
  <si>
    <t xml:space="preserve">8.1.2 Strategické a procesní řízení </t>
  </si>
  <si>
    <t xml:space="preserve">9.1.4 Podpora a koordinace strategického a územního plánování v rozvoji obcí a regionů </t>
  </si>
  <si>
    <t xml:space="preserve">9.2.1 Podpora dobrovolné meziobecní spolupráce </t>
  </si>
  <si>
    <t xml:space="preserve">9.2.2 Vytváření partnerství veřejného, podnikatelského a neziskového sektoru na místní a regionální úrovni </t>
  </si>
  <si>
    <t xml:space="preserve">9.2.3 Vytváření podmínek pro intenzivnější zapojování obyvatel a sdružení do rozvoje území v souvislosti s posilováním identity regionů </t>
  </si>
  <si>
    <t xml:space="preserve">9.2.6 Rozvíjení přeshraniční a nadnárodní spolupráce regionů ČR s regiony EU </t>
  </si>
  <si>
    <t>0 - nerelevantní</t>
  </si>
  <si>
    <t>1 - nevýznamná</t>
  </si>
  <si>
    <t>2 - méně významná</t>
  </si>
  <si>
    <t>5 - prioritní</t>
  </si>
  <si>
    <t>3 - významná</t>
  </si>
  <si>
    <t>4 - velmi významná</t>
  </si>
  <si>
    <t>Aktivita AP SRR</t>
  </si>
  <si>
    <t>Opatření SRR ČR</t>
  </si>
  <si>
    <t>Případně zpřesnění</t>
  </si>
  <si>
    <t>Vazba na SRR ČR</t>
  </si>
  <si>
    <t>Aktivity RAP</t>
  </si>
  <si>
    <t xml:space="preserve">Aktivita RAP </t>
  </si>
  <si>
    <t>Financování ESIF</t>
  </si>
  <si>
    <t>Identifikace zdroje ESIF</t>
  </si>
  <si>
    <t>ESIF celkem</t>
  </si>
  <si>
    <t>ITI celkem</t>
  </si>
  <si>
    <t>IPRÚ celkem</t>
  </si>
  <si>
    <t>CLLD celkem</t>
  </si>
  <si>
    <t>Financování celkem</t>
  </si>
  <si>
    <t>Očekávaná výše podpory 
z fondů ESI 2014-2020 pro projekty IROP 1.1 do r. 2020</t>
  </si>
  <si>
    <t>IROP</t>
  </si>
  <si>
    <t>IROP 1.1</t>
  </si>
  <si>
    <t>IROP 1.2</t>
  </si>
  <si>
    <t>IROP 2.1</t>
  </si>
  <si>
    <t>IROP 2.2</t>
  </si>
  <si>
    <t>IROP 2.3</t>
  </si>
  <si>
    <t>IROP 2.4</t>
  </si>
  <si>
    <t>IROP 2.5</t>
  </si>
  <si>
    <t>IROP 3.1</t>
  </si>
  <si>
    <t>IROP 3.2</t>
  </si>
  <si>
    <t>IROP 3.3</t>
  </si>
  <si>
    <t>OPZ IP1.2</t>
  </si>
  <si>
    <t>OPZ IP1.3</t>
  </si>
  <si>
    <t>OPZ IP1.5</t>
  </si>
  <si>
    <t>OPZ IP2.1</t>
  </si>
  <si>
    <t>OPZ IP2.2</t>
  </si>
  <si>
    <t>OPZ PO3</t>
  </si>
  <si>
    <t>OPZ PO4</t>
  </si>
  <si>
    <t>OPŽP 1.1</t>
  </si>
  <si>
    <t>OPŽP 1.2</t>
  </si>
  <si>
    <t>OPŽP 1.3</t>
  </si>
  <si>
    <t>OPŽP 1.4</t>
  </si>
  <si>
    <t>OPŽP 2.1</t>
  </si>
  <si>
    <t>OPŽP 2.2</t>
  </si>
  <si>
    <t>OPŽP 3.1</t>
  </si>
  <si>
    <t>OPŽP 3.2</t>
  </si>
  <si>
    <t>OPŽP 3.4</t>
  </si>
  <si>
    <t>OPŽP 3.3</t>
  </si>
  <si>
    <t>OPŽP 3.5</t>
  </si>
  <si>
    <t>OPŽP 4.1</t>
  </si>
  <si>
    <t>OPŽP 4.2</t>
  </si>
  <si>
    <t>OPŽP 4.3</t>
  </si>
  <si>
    <t>OPŽP 4.4</t>
  </si>
  <si>
    <t>OPŽP 5.1</t>
  </si>
  <si>
    <t>OPVVV 1.2</t>
  </si>
  <si>
    <t>OP VVV 2.1_IP1</t>
  </si>
  <si>
    <t>OPVVV 2.5_IP1</t>
  </si>
  <si>
    <t>OPVVV 3.1_IP2</t>
  </si>
  <si>
    <t>OPVVV 3.1_IP1</t>
  </si>
  <si>
    <t>OPVVV 3.2</t>
  </si>
  <si>
    <t>OPVVV 3.3</t>
  </si>
  <si>
    <t>OPVVV 3.5</t>
  </si>
  <si>
    <t>OPPIK 1.2</t>
  </si>
  <si>
    <t>OPPIK 2.1</t>
  </si>
  <si>
    <t>OPPIK 2.3</t>
  </si>
  <si>
    <t>OPPIK 2.4</t>
  </si>
  <si>
    <t>OPPIK 3.2</t>
  </si>
  <si>
    <t>OPPIK 4.1</t>
  </si>
  <si>
    <t>OPD 1.4</t>
  </si>
  <si>
    <t>Podpora přeshraniční, meziregionální a nadnárodní spolupráce</t>
  </si>
  <si>
    <t>Podpora spolupráce s Bavorskem v Karlovarském kraji</t>
  </si>
  <si>
    <t>Podpora spolupráce se Saskem v Karlovarském kraji</t>
  </si>
  <si>
    <t>Ostatní přeshraniční, meziregionální a nadnárodní spolupráce v Karlovarském kraji</t>
  </si>
  <si>
    <t>ČR-BY</t>
  </si>
  <si>
    <t>ČR-SA</t>
  </si>
  <si>
    <t>Danube, Central Europe atd.</t>
  </si>
  <si>
    <t>PRV</t>
  </si>
  <si>
    <t>NDT CR</t>
  </si>
  <si>
    <t>IROP 1.3</t>
  </si>
  <si>
    <t>1.2</t>
  </si>
  <si>
    <t>1.1</t>
  </si>
  <si>
    <t>1.3</t>
  </si>
  <si>
    <t>2.1</t>
  </si>
  <si>
    <t>2.2</t>
  </si>
  <si>
    <t>2.3</t>
  </si>
  <si>
    <t>2.4</t>
  </si>
  <si>
    <t>2.5</t>
  </si>
  <si>
    <t>3.1</t>
  </si>
  <si>
    <t>3.2</t>
  </si>
  <si>
    <t>3.3</t>
  </si>
  <si>
    <t>OP Zaměstnanost</t>
  </si>
  <si>
    <t>4.1</t>
  </si>
  <si>
    <t>OP Životní prostředí</t>
  </si>
  <si>
    <t>1.4</t>
  </si>
  <si>
    <t>3.4</t>
  </si>
  <si>
    <t>3.5</t>
  </si>
  <si>
    <t>4.2</t>
  </si>
  <si>
    <t>4.3</t>
  </si>
  <si>
    <t>4.4</t>
  </si>
  <si>
    <t>5.1</t>
  </si>
  <si>
    <t>OP Výzkum, vývoj a vzdělávání</t>
  </si>
  <si>
    <t>2.1_IP1</t>
  </si>
  <si>
    <t>2.5_IP1</t>
  </si>
  <si>
    <t>3.1_IP2</t>
  </si>
  <si>
    <t>3.1_IP1</t>
  </si>
  <si>
    <t>OP Podnikání pro konkurenceschopnost</t>
  </si>
  <si>
    <t>OP Doprava</t>
  </si>
  <si>
    <t>Program rozvoje venkova</t>
  </si>
  <si>
    <t>ČR - Bavorsko</t>
  </si>
  <si>
    <t>ČR - Sasko</t>
  </si>
  <si>
    <t>Danube, Central Europe, Česko-německý fond budoucnosti, Erasmus+</t>
  </si>
  <si>
    <t>ANO</t>
  </si>
  <si>
    <t>Národní dotační titul cestovní ruch</t>
  </si>
  <si>
    <t>Aktivity RAP Karlovarského kraje</t>
  </si>
  <si>
    <r>
      <t xml:space="preserve"> </t>
    </r>
    <r>
      <rPr>
        <b/>
        <sz val="10"/>
        <color theme="1"/>
        <rFont val="Arial"/>
        <family val="2"/>
        <charset val="238"/>
      </rPr>
      <t xml:space="preserve">Vazba aktivity RAP Karlovarského kraje na opatření/cíle  SRK/PRK </t>
    </r>
  </si>
  <si>
    <t>Finanční plán RAP Karlovarského kraje</t>
  </si>
  <si>
    <t>Y1</t>
  </si>
  <si>
    <t>Y2</t>
  </si>
  <si>
    <t>Y3</t>
  </si>
  <si>
    <t>1. Budování a modernizace dopravní infrastruktury</t>
  </si>
  <si>
    <t>2. Podpora udržitelných forem dopravy</t>
  </si>
  <si>
    <t>3. Zvyšování kvality vzdělávání</t>
  </si>
  <si>
    <t>4. Podpora výzkumu, vývoje a inovací</t>
  </si>
  <si>
    <t>5. Zvyšování kvality a dostupnosti zdravotní péče</t>
  </si>
  <si>
    <t>6. Dostupné a kvalitní sociální služby, podpora sociálních inovací</t>
  </si>
  <si>
    <t>7. Podpora zaměstnanosti</t>
  </si>
  <si>
    <t>8. Rozvoj sociálního podnikání a podpora aktivního začleňování</t>
  </si>
  <si>
    <t>9. Rozvoj cestovního ruchu a lázeňství, kulturního a přírodního dědictví regionu</t>
  </si>
  <si>
    <t>10. Podpora podnikání a zvyšováníé konkurenceschopnosti firem</t>
  </si>
  <si>
    <t>11. Budování a modrnizace vodohospodářské infrastruktury</t>
  </si>
  <si>
    <t>12. Posilování protipovodňové ochrany</t>
  </si>
  <si>
    <t>13. Zlepšování stavu ovzduší</t>
  </si>
  <si>
    <t>14. Efektivní odpadové hospodářství</t>
  </si>
  <si>
    <t>15. Odstraňování ekologických zátěží a snižování enviiromentálních rizik</t>
  </si>
  <si>
    <t>15. Odstraňování ekologických zátěží  a snižování enviiromentálních rizik</t>
  </si>
  <si>
    <t>16. Ochrana přírody a péče o krajinu a veřejná prostranství</t>
  </si>
  <si>
    <t>17. Snižování energetické náročnosti</t>
  </si>
  <si>
    <t>18. Podpora multufunkčního zemědělství a rozvoje venkova</t>
  </si>
  <si>
    <t>1.4 Rozšíření a zkvalitnění infrastruktury, 2.1 Modernizace silniční infrastruktury, 4.2 Zlepšení vnitřní a vnější obslužnosti území</t>
  </si>
  <si>
    <t>1.3.4 Budování infrastruktury pro nemotorovou dopravu, 4.2.2 Zkvalitnění regionálních a místních dopravních sítí (silnice II. a III. třídy, místní komunikace, cyklostezky)</t>
  </si>
  <si>
    <t>1.3.3 Budování infrastruktury pro městskou dopravu</t>
  </si>
  <si>
    <t>1.3 Podpora integrace dopravních systémů 4.2 Zlepšení vnitřní a vnější obslužnosti území</t>
  </si>
  <si>
    <t xml:space="preserve">1.5.1 Zvýšení flexibility a zefektivnění vzdělávací soustavy s ohledem na předpokládaný demografický vývoj
1.5.3 Podpora motivace žáků a studentů zejména tam, kde lze předpokládat vazby na konkrétní segmenty místních trhů práce
3.X.1 Poskytování specifického vzdělávání a realizace volnočasových aktivit
3.1.1 Zvyšování kvality a vybavenosti optimálně dimenzované sítě škol, zdravotnických zařízení a zařízení sociálních služeb s ohledem na demografické trendy a aktuální i budoucí potřeby
4.1.1 Zajištění územní dostupnosti 
a adekvátních kapacit veřejných služeb (především vzdělávání a základní zdravotní péče)
</t>
  </si>
  <si>
    <t xml:space="preserve">1.5 Adaptabilita trhu práce
3.X Podpora integrace sociálně vyloučených a sociálním vyloučením ohrožených skupin obyvatelstva
3.1 Zvýšení kvality a vybavenosti veřejnými službami
4.1 Zajištění odpovídající kapacity infrastruktury veřejných služeb
</t>
  </si>
  <si>
    <t xml:space="preserve">1.5.1 Zvýšení flexibility a zefektivnění vzdělávací soustavy s ohledem na předpokládaný demografický vývoj
4.1.1 Zajištění územní dostupnosti 
a adekvátních kapacit veřejných služeb (především vzdělávání a základní zdravotní péče)
</t>
  </si>
  <si>
    <t xml:space="preserve">1.5.1 Zvýšení flexibility a zefektivnění vzdělávací soustavy s ohledem na předpokládaný demografický vývoj
4.1.1 Zajištění územní dostupnosti 
a adekvátních kapacit veřejných služeb (především vzdělávání a základní zdravotní péče) 3.X.1 Poskytování specifického vzdělávání a realizace volnočasových aktivit
5.2.1 Podpora vzdělávání sociálně vyloučených a ohrožených skupin obyvatelstva
</t>
  </si>
  <si>
    <t>1.5 Adaptabilita trhu práce, 5.2 Podpora zvýšení kvality pracovní síly</t>
  </si>
  <si>
    <t>1.5 Adaptabilita trhu práce, 3.X Podpora integrace sociálně vyloučených a sociálním vyloučením ohrožených skupin obyvatelstva, 5.2 Podpora zvýšení kvality pracovní síly</t>
  </si>
  <si>
    <t xml:space="preserve">1.5.1 Zvýšení flexibility a zefektivnění vzdělávací soustavy s ohledem na předpokládaný demografický vývoj, 1.5.3 Podpora motivace žáků a studentů zejména tam, kde lze předpokládat vazby na konkrétní segmenty místních trhů práce, 1.5.4 Podpora kariérního poradenství
4.1.1 Zajištění územní dostupnosti 
a adekvátních kapacit veřejných služeb (především vzdělávání a základní zdravotní péče) 3.X.1 Poskytování specifického vzdělávání a realizace volnočasových aktivit
5.2.1 Podpora vzdělávání sociálně vyloučených a ohrožených skupin obyvatelstva
</t>
  </si>
  <si>
    <t xml:space="preserve"> 8.2 Zkvalitnění systémového rámce podpory regionálního a místního rozvoje                          9.1 Posílení strategických a koncepčních přístupů k místnímu a regionálnímu rozvoji</t>
  </si>
  <si>
    <t xml:space="preserve">8.1 Zkvalitňování administrativních kapacit veřejné správy                                                     
</t>
  </si>
  <si>
    <t>8.3 Informační a komunikační podpora fungování územní veřejné správy            </t>
  </si>
  <si>
    <t>8.1.2 Modernizace správy,                                         8.3.1 Rozvíjení informačních a komunikačních technologií v územní veřejné správě</t>
  </si>
  <si>
    <t xml:space="preserve">9.1.1 Posílení a zkvalitnění strategického plánování krajských a obecních samospráv ,                                      9.1.4 Podpora a koordinace strategického a územního plánování v rozvoji obcí a regionů </t>
  </si>
  <si>
    <t xml:space="preserve">8.1.2 Modernizace správy, 8.1.3 Strategické a procesní řízení nastavení hodnocení kvality institucionálního prostředí a veřejné správy,                                        8.1.4 Zvyšování kvalifikace a kompetenčních dovedností úředníků veřejné správy,                                                                   8.1.5 Podpora optimalizace procesů,                            </t>
  </si>
  <si>
    <t>3.1 Zvýšení kvality a vybavenosti veřejnými službami                                  7.2 Posílení preventivních opatření proti vzniku živelných pohrom,                                   7.3 Obnova území po vzniku živelných pohrom</t>
  </si>
  <si>
    <t xml:space="preserve">3.1.2 Zlepšení vybavenosti území špičkovými službami v oblasti zdravotnictví a sociální péče,                               7.3.2 Odstranění nebo omezení možných důsledků pohrom, spočívajících v narušení plynulosti, dostupnosti a kvality výkonu veřejné správy </t>
  </si>
  <si>
    <t xml:space="preserve">6.3.2 podpora úspor energie ve vazbě na místní podmínky a krajinný potenciál, se zaměřením na zvyšování energetické účinnosti a snížení emisí znečišťujících látek, produkovaných domácnostmi, a na aplikaci inovativních technik v průmyslových sektorech </t>
  </si>
  <si>
    <t>6.3 Využívání obnovitelných zdrojů energie ve vazbě na místní podmínky</t>
  </si>
  <si>
    <t xml:space="preserve">6.3.1 Podpora využívání obnovitelných zdrojů energie ve vazbě na místní podmínky a limity v území,                                                                          6.3.2 podpora úspor energie ve vazbě na místní podmínky a krajinný potenciál, se zaměřením na zvyšování energetické účinnosti a snížení emisí znečišťujících látek, produkovaných domácnostmi, a na aplikaci inovativních technik v průmyslových sektorech </t>
  </si>
  <si>
    <t>6.5.4 Nakládání se srážkovými vodami zlepšením kvality používaných technologií
6.5.5 Podpora vodohospodářské infrastruktury 
4.2.3 Zajištěn dostupnosti a kapacity technické infrastruktury</t>
  </si>
  <si>
    <t>6.5 Udržitelné užívání vodních zdrojů
4.2 Zlepšení vnitřní a vnější obslužnosti území</t>
  </si>
  <si>
    <t>6.5.2 Omezení úniků z vodovodní sítě                           6.5.3 Šetření vodou                                              6.5.5 Podpora vodohospodářské infrastruktury                                         4.2.3 Zajištěn dostupnosti a kapacity technické infrastruktury</t>
  </si>
  <si>
    <t xml:space="preserve">7.2 Posílení preventivních opatření proti vzniku přírodních pohrom </t>
  </si>
  <si>
    <t xml:space="preserve">6.5 Udržitelné užívání vodních zdrojů                                     7.2 Posílení preventivních opatření proti vzniku přírodních pohrom 
</t>
  </si>
  <si>
    <t xml:space="preserve">6.5.6 Retence vody v krajině                                                     7.2.2 Dobudování vhodných protipovodňových opatření s důrazem na komplexnost řešení a na přírodě blízkých řešeních zahrnujících i problematiku svahových pohybů, včetně vymezení území určených k řízeným rozlivům </t>
  </si>
  <si>
    <t>6.3 Využívání obnovitelných zdrojů energie ve vazbě na místní podmínky                                           6.4 Omezování negativních vlivů dopravy (hluk, prach atd.) na obyvatelstvo a na krajinu</t>
  </si>
  <si>
    <t>6.3.2 podpora úspor energie ve vazbě na místní podmínky a krajinný potenciál, se zaměřením na zvyšování energetické účinnosti a snížení emisí znečišťujících látek, produkovaných domácnostmi, a na aplikaci inovativních technik v průmyslových sektorech 
a úspory energie včetně sektoru bydlení apod.                                                             6.4.1 Snižování koncentrace emisí</t>
  </si>
  <si>
    <t>1.3 Podpora integrace dopravních systémů,                      4.2 Zlepšení vnitřní a vnější obslužnosti území</t>
  </si>
  <si>
    <t>1.3 Podpora integrace dopravních systémů,                                           4.2 Zlepšení vnitřní a vnější obslužnosti území</t>
  </si>
  <si>
    <t>1.4.1 Doplnění chybějící dopravní infrastruktury,                                     2.1.3 Posílení síťového charakteru spojeného s budováním obchvatů, přeložek a nových přístupů pro bezproblémové napojení na páteřní silniční infrastrukturu                                                                             4.2.2 Zkvalitnění regionálních a místních dopravních sítí (silnice II. a III. třídy, místní komunikace, cyklostezky)</t>
  </si>
  <si>
    <t>1.3.1 Rozšiřování integrovaných systémů veřejné dopravy, přestupních terminálů, budování uzlů integrované dopravy, výstavba multimodálních terminálů,                                                                              1.3.3 Budování infrastruktury pro městskou dopravu,                                                            4.2.1 Zajištění odpovídající veřejné dopravy spojující stabilizovaná území s regionálními centry</t>
  </si>
  <si>
    <t>1.5.3  Podpora motivace žáků a studentů zejména tam, kde lze předpokládat vazby na konkrétní segmenty místních trhů práce,                                                             1.5.4 Podpora kariérního poradenství</t>
  </si>
  <si>
    <t>1.1.2 Podpora propojování výše zmíněných institucí s univerzitami, včetně rozšíření jejich mezinárodní spolupráce apod.,                                                                    1.2.2 Podpora výzkumu a vývoje ve veřejných i soukromých institucích, jejich kooperaci apod.</t>
  </si>
  <si>
    <t>1.1 Podpora transferu znalostí mezi výzkumným a podnikatelským sektorem, 1.2 Rozvoj univerzit a výzkumných institucí</t>
  </si>
  <si>
    <t>1.1 Podpora transferu znalostí mezi výzkumným a podnikatelským sektorem,                     1.2 Rozvoj univerzit a výzkumných institucí</t>
  </si>
  <si>
    <t>1.1.2 Podpora propojování výše zmíněných institucí s univerzitami, včetně rozšíření jejich mezinárodní spolupráce apod.,                                                                        1.2.1 Zvyšování kvality výuky a zlepšování podmínek a ICT vybavení pro rozvoj nadaných studentů a usměrnění jejích přednostní orientace na obory spojené s rozvojem daného regionu a jeho rozvojového potenciálu                                                                   1.2.2 Podpora výzkumu a vývoje ve veřejných i soukromých institucích, jejich kooperaci apod.</t>
  </si>
  <si>
    <t>1.1.1 Podpora podnikatelských inkubátorů, inovačních center, inovací samotných, V-T parků, center pro transfer technologií a klastrů                           1.1.2 Podpora propojování výše zmíněných institucí s univerzitami, včetně rozšíření jejich mezinárodní spolupráce apod.,                                                                    1.2.2 Podpora výzkumu a vývoje ve veřejných i soukromých institucích, jejich kooperaci apod.</t>
  </si>
  <si>
    <t xml:space="preserve">3.1.1 Zvyšování kvality a vybavenosti optimálně dimenzované sítě škol, zdravotnických zařízení a zařízení sociálních služeb s ohledem na demografické trendy a aktuální i budoucí potřeby 3.1.2 Zlepšení vybavenosti území špičkovými službami v oblasti zdravotnictví a sociální péče                            3.1.3 Zajištění dostupnosti zdravotnických a sociálních služeb ve venkovském prostoru </t>
  </si>
  <si>
    <t xml:space="preserve">3.1 Zvýšení kvality a vybavenosti veřejnými službami                                  </t>
  </si>
  <si>
    <t>3.1 Zvýšení kvality a vybavenosti veřejnými službami</t>
  </si>
  <si>
    <t>3.X Podpora integrace sociálně vyloučených a sociálním vyloučením ohrožených skupin obyvatelstva,                                          3.1 Zvýšení kvality a vybavenosti veřejnými službami                                          3.3 Podpora bydlení jako nástroje sociální soudržnosti</t>
  </si>
  <si>
    <t>3.1.1 Zvyšování kvality a vybavenosti optimálně dimenzované sítě škol, zdravotnických zařízení a zařízení sociálních služeb s ohledem na demografické trendy a aktuální i budoucí potřeby,                                 3.1.2 Zlepšení vybavenosti území špičkovými službami v oblasti zdravotnictví a sociální péče,                                                           3.1.3 Zajištění dostupnosti zdravotnických a sociálních služeb ve venkovském prostoru,                                   3.3.1 Úpravy a rozšiřovaní kapacit bydlení v rozvojových územích pro vybrané znevýhodněné skupiny obyvatel podle specifických místních podmínek</t>
  </si>
  <si>
    <t>4.1.5 Zkvalitnění služeb trhu práce a zajištění kapacit a inovativního poskytování veřejných a neveřejných služeb</t>
  </si>
  <si>
    <t>4.1 Zajištění odpovídající kapacity infrastruktury veřejnéch služeb</t>
  </si>
  <si>
    <t>3.X Podpora integrace sociálně vyloučených a sociálním vyloučením ohrožených skupin obyvatelstva,                                                   4.1 Zajištění odpovídající kapacity infrastruktury veřejnéch služeb</t>
  </si>
  <si>
    <t>3.X.3 Zabránění vzniku lokalit s koncentrací nízkopříjmového obyvatelstva s nízkým vzděláním,  4.1.2 Snížení nerovností v územní dostupnosti pobytových služeb komunitního typu,                                              4.1.3 Posílení služeb sociální prevence a sociálního poradenství,                                                                               4.1.4 Posílení koordinace sociálních služeb na místní úrovni na bázi meziobecní spolupráce</t>
  </si>
  <si>
    <t>5.2 Podpora zvýšení kvality pracovní síly</t>
  </si>
  <si>
    <t>1.5 Adaptabilita trhu práce,                  3.X Podpora integrace sociálně vyloučených a sociálním vyloučením ohrožených skupin obyvatelstva,                                     5.2 Podpora zvýšení kvality pracovní síly</t>
  </si>
  <si>
    <t xml:space="preserve">1.5.2 Zapojení zaměstnavatelů do odborné přípravy a odborného vzdělávání,                                               3.X.4 Podpora sociální integrace znevýhodněných skupin jejich zapojením do pracovního procesu, 5.2.1 Podpora vzdělávání sociálně vyloučených a ohrožených skupin obyvatelstva </t>
  </si>
  <si>
    <t xml:space="preserve">1.5 Adaptabilita trhu práce                           </t>
  </si>
  <si>
    <t xml:space="preserve">1.5.3 Podpora motivace žáků a studentů zejména tam, kde lze předpokládat vazby na konkrétní segmenty místních trhů práce                                  1.5.4 Podpora kariérního poradenství                                        3.X.4 Podpora sociální integrace znevýhodněných skupin jejich zapojením do pracovního procesu, 5.2.1 Podpora vzdělávání sociálně vyloučených a ohrožených skupin obyvatelstva </t>
  </si>
  <si>
    <t xml:space="preserve"> 3.X Podpora integrace sociálně vyloučených a sociálním vyloučením ohrožených skupin obyvatelstva,   </t>
  </si>
  <si>
    <t>3.X Podpora integrace sociálně vyloučených a sociálním vyloučením ohrožených skupin obyvatelstva,                              4.3 Podpora inovací v podnikání</t>
  </si>
  <si>
    <t>3.X Podpora integrace sociálně vyloučených a sociálním vyloučením ohrožených skupin obyvatelstva,                                                 4.3 Podpora inovací v podnikání</t>
  </si>
  <si>
    <t xml:space="preserve">3.X.2 Vytváření pracovních míst a rozvoj sociálního podnikání a prostupného zaměstnávání,                             3.X.4 Podpora sociální integrace znevýhodněných skupin jejich zapojením do pracovního procesu, 4.3.5 Podpora konceptu místní ekonomiky a sociálního podnikání </t>
  </si>
  <si>
    <t xml:space="preserve">3.X.2 Vytváření pracovních míst a rozvoj sociálního podnikání a prostupného zaměstnávání,                             4.3.5 Podpora konceptu místní ekonomiky a sociálního podnikání </t>
  </si>
  <si>
    <t>3.X.1 Poskytování specifického vzdělávání a realizace volnočasových aktivit,                                                                  3.X.3 Zabránění vzniku lokalit s koncentrací nízkopříjmového obyvatelstva s nízkým vzděláním, 3.X.4 Podpora sociální integrace znevýhodněných skupin jejich zapojením do pracovního procesu,</t>
  </si>
  <si>
    <t xml:space="preserve">1.4.4 Doplnění chybějící infrastruktury pro cestovní ruch,                                                                                                 1.4.5 Řešení veřejných prostranství 
a zeleně, </t>
  </si>
  <si>
    <t>1.4 Rozšíření a zkvalitnění infrastruktury                                                       3.2 Rozvoj a zlepšování podmínek pro volnočasové aktivity obyvatel a pro využití kulturního potenciálu</t>
  </si>
  <si>
    <t xml:space="preserve">1.4.4 Doplnění chybějící infrastruktury pro cestovní ruch,                                                                                            3.2.1 Rozšiřování nabídky sportovního a kulturního vyžití,                                                                                    4.3.6 Podpora všech forem udržitelného cestovního ruchu s ohledem na místní potenciál,                                                                             9.2.4 Podpora svazku obcí, místních akčních skupin, organizací destinačního managementu  </t>
  </si>
  <si>
    <t>1.4 Rozšíření a zkvalitnění infrastruktury                                                       3.2 Rozvoj a zlepšování podmínek pro volnočasové aktivity obyvatel a pro využití kulturního potenciálu                                          4.3 Podpora inovací v podnikání                                              9.2 Podpora meziobecní a regionální spolupráce</t>
  </si>
  <si>
    <t>1.5 Adaptabilita trhu práce,           5.2 Podpora zvýšení kvality pracovní síly</t>
  </si>
  <si>
    <t xml:space="preserve">1.4 Rozšíření a zkvalitnění infrastruktury </t>
  </si>
  <si>
    <t>1.4 Rozšíření a zkvalitnění infrastruktury                                    4.3 Podpora inovací v podnikání</t>
  </si>
  <si>
    <t xml:space="preserve">1.4.3 Doplnění chybějících typů podnikatelské infrastruktury,                                                                    4.3.1 Vytváření podmínek pro vznik a rozvoj malých a středních podniků </t>
  </si>
  <si>
    <t>1.4.3 Doplnění chybějících typů podnikatelské infrastruktury,                                                                    4.3.1 Vytváření podmínek pro vznik a rozvoj malých a středních podniků,                                                                   4.3.3 Zvýšení technologické úrovně firem pořízením moderních strojů, zařízení, know-how a licencí</t>
  </si>
  <si>
    <t>4.3 Podpora inovací v podnikání,                                          5.1 Podpora rozvoje lokální ekonomiky</t>
  </si>
  <si>
    <t>4.3.1 Vytváření podmínek pro vznik a rozvoj malých a středních podniků,                                                            4.3.2 Usnadnění vstupu do podnikání,                                                                          4.3.3 Zvýšení technologické úrovně firem pořízením moderních strojů, zařízení, know-how a licencí,                                                     5.1.1 Podpora rozvoje a diverzifikace malého a středního podnikání s ohledem na rozvojový potenciál periferního regionu</t>
  </si>
  <si>
    <t xml:space="preserve">6.2.1 Snížení produkce komunálního odpadu,                            6.2.2 Podpora prevence vzniku odpadů </t>
  </si>
  <si>
    <t>6.2.1 Snížení produkce komunálního odpadu,                               6.2.3 Podpora inovativních přístupů k dalšímu materiálovému využití odpadů,                                                  6.2.4 Podpora technologií v oblasti odpadového hospodářství</t>
  </si>
  <si>
    <t>6.2 Podpora inovativních technologií v oblasti odpadového hospodářství</t>
  </si>
  <si>
    <t>6.1Odstraňování starých ekologických zátěží, revitalizace brownfields a území po bývalé těžbě nerostných surovin</t>
  </si>
  <si>
    <t>7.1 Zlepšení kvality prostředí v sídlech, ochrana a rozvoj krajinných hodnot</t>
  </si>
  <si>
    <t xml:space="preserve">7.1.2 Podpora koordinace a realizace zásahů do krajiny na místní i regionální úrovni, zejména ve vztahu k území ohroženým přírodními riziky za účelem posílení ekologických funkcí krajiny a ekologické stability území,                                                             7.1.4 Rozvoj mimoprodukčních funkcí krajiny a omezení její fragmentace </t>
  </si>
  <si>
    <t xml:space="preserve">1.4.5 Řešení veřejných prostranství a zeleně a revitalizace zanedbaných částí města,                                                7.1.1 Podpora péče o systémy sídelní zeleně v návaznosti na urbanistickou strukturu sídel </t>
  </si>
  <si>
    <t>1.4 Rozšíření a zkvalitnění infrastruktury,                                             7.1 Zlepšení kvality prostředí v sídlech, ochrana a rozvoj krajinných hodnot</t>
  </si>
  <si>
    <t>19.  Modernizace veřejné správy</t>
  </si>
  <si>
    <t>19. Modernizace veřejné správy</t>
  </si>
  <si>
    <t>1.1 Rozvoj a modernizace silnic II. a III. třídy v Karlovarském kraji</t>
  </si>
  <si>
    <t>2.1 Rozvoj veřejné hromadné dopravy - budování dopravních terminálů a zastávek, obnova vozového parku, zavádění inteligentních dopravních systémů</t>
  </si>
  <si>
    <t>2.2 Rozvoj nemotorové dopravy - budování cyklostezek a cyklotras včetně souvisejícího zázemí</t>
  </si>
  <si>
    <t>2.3 Podpora veřejné hromadné dopravy ve městech v elektrické trakci</t>
  </si>
  <si>
    <t>3.1 Zkvalitnění infrastruktury a vybavení pro předškolní, primární, střední a vyšší odborné vzdělávání a celoživotní učení</t>
  </si>
  <si>
    <t>3.2 Zvyšování kvality předškolního vzdělávání včetně usnadnění přechodu dětí na ZŠ</t>
  </si>
  <si>
    <t>3.3 Zkvalitnění podmínek pro inkluzivní vzdělávání</t>
  </si>
  <si>
    <t>3.4 Zlepšení kvality vzdělávání a výsledků žáků v klíčových kompetencích</t>
  </si>
  <si>
    <t>3.5 Rozvoj systému strategického řízení a hodnocení kvality ve vzdělávání - Krajský akční plán rozvoje vzdělávání</t>
  </si>
  <si>
    <t xml:space="preserve">3.6 Podpora vzdělávání a zvyšování zájmu o studium v technických a přírodovědných oborech </t>
  </si>
  <si>
    <t>4.1 Podpora transferu znalostí a zvyšování relevance VŠ vzdělávání pro potřeby praxe</t>
  </si>
  <si>
    <t>4.2 Zvýšení intenzity a účinnosti spolupráce ve výzkumu, vývoji a inovacích</t>
  </si>
  <si>
    <t>4.3 Budování kapacit a posílení dlouhodobé spolupráce výzkumných organizací s aplikační sférou</t>
  </si>
  <si>
    <t>4.4 Vytvoření podpůrných mechanismů pro zlepšování inovačního a výzkumného prostředí v Karlovarském kraji (Smart akcelerátor)</t>
  </si>
  <si>
    <t>5.1 Rozvoj infrastruktury pro poskytování zdravotních služeb a péče o zdraví</t>
  </si>
  <si>
    <t>6.1 Rozvoj kvality a dostupnosti sociálních služeb, služeb pro rodiny a děti a dalších navazujících služeb podporujících sociální začleňování</t>
  </si>
  <si>
    <t xml:space="preserve">6.2 Zvyšování dostupnosti a efektivity zdravotních služeb a umožnění přesunu těžiště psychiatrické péče do komunity  </t>
  </si>
  <si>
    <t xml:space="preserve">6.4 Zvyšování využití sociálních inovací </t>
  </si>
  <si>
    <t>7.1 Podpora zaměstnanosti zejména u uchazačů o zaměstnaní a osob znevýhodněných na trhu práce</t>
  </si>
  <si>
    <t>7.2 Snižování rozdílů v postavení žen a mužů na trhu práce a podpora slaďování pracovního a soukromého života</t>
  </si>
  <si>
    <t>7.3 Posilování adaptability a zvyšování odborné úrovně pracovní síly</t>
  </si>
  <si>
    <t>7.4 Podpora zaměstnanosti mladých lidí</t>
  </si>
  <si>
    <t xml:space="preserve">8.1 Zvyšování uplatnitelnosti osob ohrožených sociálním vyloučením nebo sociálně vyloučených ve společnosti a na trhu práce </t>
  </si>
  <si>
    <t>8.2 Podpora sociálního podnikání</t>
  </si>
  <si>
    <t xml:space="preserve">8.3 Výstavba, rekonstrukce a vybavení sociálních podniků </t>
  </si>
  <si>
    <t>9.1 Zefektivnění prezentace, posílení ochrany a rozvoje kulutrního a přírodního dědictví</t>
  </si>
  <si>
    <t>9.2 Podpora cestovního ruchu a lázeňství</t>
  </si>
  <si>
    <t>10.1 Zvyšování konkurenceschopnosti začínajících a rozvojových MSP</t>
  </si>
  <si>
    <t>10.2 Podpora rozvoje podnikatelské infrastruktury</t>
  </si>
  <si>
    <t>10.3 Zvyšování kapacity pro odborné vzdělávání v MSP</t>
  </si>
  <si>
    <t>10.4 Zvyšování energetické účinnosti podnikatelského sektoru</t>
  </si>
  <si>
    <t>10.5 Zvyšování pokrytí vysokorychlostním přístupem k internetu</t>
  </si>
  <si>
    <t>11.1 Výstavba a modernizace kanallizace a čistíren odpadních vod</t>
  </si>
  <si>
    <t>11.2 Zajištění dodávek a zdrojů kvalitní pitné vody</t>
  </si>
  <si>
    <t>12.1 Výstavba a modernizace vodních děl, suchých nádrží a dalších nástrojů povodňové ochrany</t>
  </si>
  <si>
    <t>12.2 Preventivní protipovodňová opatření a systémy</t>
  </si>
  <si>
    <t>13.1 Podpora snižování emisí z lokálního vytápění domácností</t>
  </si>
  <si>
    <t>13.2 Podpora snižování emisí ze stacionárních zdrojů</t>
  </si>
  <si>
    <t>14.1 Předcházení vzniku komunálních a průmyslových odpadů</t>
  </si>
  <si>
    <t xml:space="preserve">14.2 Výstavba a modernizace zařízení pro sběr, třídění a úpravu odpadů </t>
  </si>
  <si>
    <t>15.1 Podpora rekultivace starých skládek</t>
  </si>
  <si>
    <t>15.2 Sanace vážně kontaminovaných lokalit</t>
  </si>
  <si>
    <t>15.3 Nakládání s nebezpečnými odpady</t>
  </si>
  <si>
    <t>16.1 Management zvláště chráněných území a evropsky významných lokalit v Karlovarském kraji</t>
  </si>
  <si>
    <t>16.2 Posílení biodiverzity území</t>
  </si>
  <si>
    <t>16.3 Posilování přirozených funkcí krajiny</t>
  </si>
  <si>
    <t>16.4 Revitalizace funkčních ploch a prvků sídelní zeleně</t>
  </si>
  <si>
    <t>17.1 Snížení energetické náročnosti bytových domů</t>
  </si>
  <si>
    <t>17.2 Snížení energetické náročnosti veřejných budov</t>
  </si>
  <si>
    <t>18.1 Investice do zemědělských podniků a podpora zemědělských produktů</t>
  </si>
  <si>
    <t>18.2 Zemědělská a lesnická infrastruktura</t>
  </si>
  <si>
    <t>18.3 Podpora cestovního ruchu a agroturistiky na venkově (neproduktivní investice v lesích)</t>
  </si>
  <si>
    <t>18.4 Podpora jiného podnikání na venkově</t>
  </si>
  <si>
    <t>18.5 Pozemkové úpravy</t>
  </si>
  <si>
    <t>18.7 Ostatní opatření na podporu a rozvoj venkova</t>
  </si>
  <si>
    <t>18.9 Podpora spolupráce ve venkovském prostoru (LEADER)</t>
  </si>
  <si>
    <t>19.1 Efektivní veřejná správa</t>
  </si>
  <si>
    <t>19.2 Územní a strategické plánování</t>
  </si>
  <si>
    <t>19.3 Zvyšování bezpečnosti a ochrany obyvatel kraje</t>
  </si>
  <si>
    <t>19.4 Informační a komunikační podpora fungování územní veřejné správy</t>
  </si>
  <si>
    <t>IP 2.2</t>
  </si>
  <si>
    <t>PO 3</t>
  </si>
  <si>
    <t>5. Doprava</t>
  </si>
  <si>
    <t>OPZ IP2.2  IP 2.3</t>
  </si>
  <si>
    <t>OPZ IP1.1  IP 2.3</t>
  </si>
  <si>
    <t>IP 2.1</t>
  </si>
  <si>
    <t>IP 1.3</t>
  </si>
  <si>
    <t>IP 1.5</t>
  </si>
  <si>
    <t>IP 2.1                                         IP 2.3</t>
  </si>
  <si>
    <t>IP 1.2                                     IP 2.3</t>
  </si>
  <si>
    <t>6.3 Infrastruktura pro poskytování sociálních služeb a sociální bydlení</t>
  </si>
  <si>
    <t>/</t>
  </si>
  <si>
    <t>NE</t>
  </si>
  <si>
    <t>všechny</t>
  </si>
  <si>
    <t xml:space="preserve">4.3.1 Vytváření podmínek pro vznik a rozvoj malých a středních podniků                                                           5.1.1 Podpora rozvoje a diverzifikace malého a středního podnikání s ohledem na rozvojový potenciál periferního regionu </t>
  </si>
  <si>
    <t xml:space="preserve">1.4.4 Doplnění chybějící infrastruktury pro cestovní ruch ,                                                                                           3.2.1 Rozšiřování nabídky sportovního a kulturního vyžití ,                                                                                                                                               4.3.6 Podpora všech forem udržitelného cestovního ruchu s ohledem na místní potenciál ,                                                                                 5.1.1 Podpora rozvoje a diverzifikace malého a středního podnikání s ohledem na rozvojový potenciál periferního regionu </t>
  </si>
  <si>
    <t>4.3 Podpora inovací v podnikání                                                 5.1 Podpora rozvoje lokální ekonomiky</t>
  </si>
  <si>
    <t xml:space="preserve"> 4.2 Zlepšení vnitřní a vnější obslužnosti území</t>
  </si>
  <si>
    <t xml:space="preserve">9.2.2 Vytváření partnerství veřejného, podnikatelského a neziskového sektoru na místní a regionální úrovni,                                                                       9.2.4 Podpora svazku obcí, místních akčních skupin, organizací destinačního managementu, </t>
  </si>
  <si>
    <t xml:space="preserve">4.2.2 Zkvalitnění regionálních a místních dopravních sítí (silnice II. a III. třídy, místní komunikace, cyklostezky),                                                                       4.2.3 Zajištění dostupnosti a kapacity technické infrastruktury  </t>
  </si>
  <si>
    <t>9.2 Podpora meziobecní a regionální spolupráce</t>
  </si>
  <si>
    <t xml:space="preserve">5.1.1 Podpora rozvoje a diverzifikace malého a středního podnikání s ohledem na rozvojový potenciál periferního regionu,                                            5.1.2 Rozvoj řemesel a podpora tradičních výrobků  </t>
  </si>
  <si>
    <t>5.1 Podpora rozvoje lokální ekonomiky</t>
  </si>
  <si>
    <t>9.1 Posílení strategických a koncepčních přístupů k místnímu a regionálnímu rozvoji</t>
  </si>
  <si>
    <t>1.4 Rozšíření a zkvalitnění infrastruktury,                               3.2 Rozvoj a zlepšování
podmínek pro volnočasové
aktivity obyvatel a pro využití
kulturního potenciálu,                                      4.3 Podpora inovací v podnikání,                                                                   5.1 Podpora rozvoje lokální ekonomiky</t>
  </si>
  <si>
    <t>20. Přeshraniční, meziregionální a nadnárodní spolupráce v Karlovarském kraji</t>
  </si>
  <si>
    <t>1. Konkurenceschopnost</t>
  </si>
  <si>
    <t>3. Sociální oblast a zdravotnictví</t>
  </si>
  <si>
    <t>2. Cestovní ruch a lázeňství</t>
  </si>
  <si>
    <t>4. Životní prostředí</t>
  </si>
  <si>
    <t>6. Veřejná správa a systém řízení bezpečnosti</t>
  </si>
  <si>
    <t>5.1 Zlepšení napojení kraje na vnější nadřazenou dopravní síť,                                               5.2 Kvalitní spojení mikroregionálních center a jádrové oblasti kraje</t>
  </si>
  <si>
    <t>5.2 Kvalitní spojení mikroregionálních center a jádrové oblasti kraje</t>
  </si>
  <si>
    <t>1.B. Lidské zdroje a vzdělávání pro konkurenceschopnost</t>
  </si>
  <si>
    <t>1.C. Kvalitní podnikatelské prostředí</t>
  </si>
  <si>
    <t>1.A. Regionální inovační systém                                      1.B. Lidské zdroje a vzdělávání pro konkurenceschopnost</t>
  </si>
  <si>
    <t>3.2: Zlepšování dostupnosti a kvality zdravotní péče, podpora zdravého životního stylu</t>
  </si>
  <si>
    <t>3.1: Kvalitativně i kvantitativně dostačující nabídka poskytovaných sociálních služeb v kraji</t>
  </si>
  <si>
    <t>2.1 Vyvíjet aktivity destinačního managementu</t>
  </si>
  <si>
    <t>2.1 Vyvíjet aktivity destinačního managementu                                                     2.2 Zvýšit kvalitu lidských zdrojů v cestovním ruchu</t>
  </si>
  <si>
    <t>4.5 Zlepšování vodohospodářské infrastruktury a snižování rizika povodní</t>
  </si>
  <si>
    <t>4.1 Energie – zvýšit podíl obnovitelných zdrojů na výrobě energie a tepla a snížit energetickou náročnost budov</t>
  </si>
  <si>
    <t>4.3 Obnova/zachování přírodního prostředí a kulturní krajiny</t>
  </si>
  <si>
    <t>4.2 Zvýšit podíl tříděného odpadu a jeho dalšího využívání</t>
  </si>
  <si>
    <t>4.4: Environmentální výchova a osvěta, podpora obč. sdružení</t>
  </si>
  <si>
    <t>6.2: Zvyšování efektivity a kvality poskytovaných služeb v oblasti veřejné správy</t>
  </si>
  <si>
    <t>6.1 Řízení v územní samosprávě (kraj, obce), včetně dokončení informatizace ve veřejné správě
6.2 Zvyšování efektivity a kvality poskytovaných služeb v oblasti veřejné správy</t>
  </si>
  <si>
    <t>6.2 Zvyšování efektivity a kvality poskytovaných služeb v oblasti veřejné správy</t>
  </si>
  <si>
    <t>6.1 Řízení v územní samosprávě (kraj, obce), včetně dokončení informatizace ve veřejné správě                                                            6.2 Zvyšování efektivity a kvality poskytovaných služeb v oblasti veřejné správy</t>
  </si>
  <si>
    <t>6.3  Systém řízení bezpečnosti</t>
  </si>
  <si>
    <t xml:space="preserve">6.1 Řízení v územní samosprávě (kraj, obce), včetně dokončení informatizace ve veřejné správě       </t>
  </si>
  <si>
    <t>IP 1.1                                    IP 2.3</t>
  </si>
  <si>
    <t>IP 2.2                                      IP 2.3</t>
  </si>
  <si>
    <t>Rekonstrukce, modernizace a výstavba silnic</t>
  </si>
  <si>
    <t>Výstavba a modernizace infrastruktury systémů městské a příměstské dopravy na drážním principu (metro, tramvaje, tram-train, trolejbusy)</t>
  </si>
  <si>
    <t>Cyklodoprava</t>
  </si>
  <si>
    <t>Terminály, přestupní uzly, nástupiště, obnova vozového parku, telematika, bezpečnost</t>
  </si>
  <si>
    <t>NDT MPO Regenerace a podnikatelské využití BF</t>
  </si>
  <si>
    <t>OPZ 4.1</t>
  </si>
  <si>
    <t>SFDI</t>
  </si>
  <si>
    <t>Financování z národních dotačních titulů (v mil. Kč)</t>
  </si>
  <si>
    <t>Podpora výstavby a technického zhodnocení infrastruktury vodovodů a kanalizací</t>
  </si>
  <si>
    <t>Podpora bydlení</t>
  </si>
  <si>
    <t>Regen. panel. sídlišť</t>
  </si>
  <si>
    <r>
      <t xml:space="preserve">Vazba aktvity </t>
    </r>
    <r>
      <rPr>
        <b/>
        <sz val="10"/>
        <color rgb="FFFF0000"/>
        <rFont val="Arial"/>
        <family val="2"/>
        <charset val="238"/>
      </rPr>
      <t>RAP Karlovarského kraje 2018-2019</t>
    </r>
    <r>
      <rPr>
        <b/>
        <sz val="10"/>
        <color theme="1"/>
        <rFont val="Arial"/>
        <family val="2"/>
        <charset val="238"/>
      </rPr>
      <t xml:space="preserve"> na SRR  ČR </t>
    </r>
  </si>
  <si>
    <t>2018-2019</t>
  </si>
  <si>
    <t>Financování z potenciálcíh nových národních dotačních titulů (v mil. Kč)</t>
  </si>
  <si>
    <t>2020+</t>
  </si>
  <si>
    <t>Aktivita AP SRR ČR 2017-2018</t>
  </si>
  <si>
    <t xml:space="preserve"> Financování RAP Karlovarského kraje 2018-2019</t>
  </si>
  <si>
    <t xml:space="preserve">1.1.1 Podpora inovační infrastruktury </t>
  </si>
  <si>
    <t>1.1.2 Podpora propojování aktérů v oblasti výzkumu, vývoje a inovací</t>
  </si>
  <si>
    <t xml:space="preserve">1.2.1 Zvyšování kvality výuky </t>
  </si>
  <si>
    <t>1.2.2 Podpora výzkumu a vývoje ve veřejných výzkumných institucích a na univerzitách</t>
  </si>
  <si>
    <t>1.3.1 Budování infrastruktury pro regionální a městskou dopravu</t>
  </si>
  <si>
    <t xml:space="preserve">1.3.3 Budování infastruktury pro nemotorovou dopravu </t>
  </si>
  <si>
    <t>1.3.4 Budování veřejných terminálů pro multimodální dopravu</t>
  </si>
  <si>
    <t xml:space="preserve">1.3.5 Rozvoj mezinárodních letišť </t>
  </si>
  <si>
    <t xml:space="preserve">1.5.3 Podpora motivace žáků a studentů ve vazbě na místní trh práce </t>
  </si>
  <si>
    <t xml:space="preserve">1.5.4 Integrace trhů práce a spolupráce se zaměstnavateli v územním kontextu </t>
  </si>
  <si>
    <t xml:space="preserve">1.5.5 Zabránění odlivu mozků, vzdělaných a mladých skupin obyvatelstva mimo území aglomerace </t>
  </si>
  <si>
    <t xml:space="preserve">2.1.1 Dobudování chybějících úseků dálnic (s důrazem na TEN-T) </t>
  </si>
  <si>
    <t>2.1.2 Rozvoj silnic I. třídy zajišťujících strategické propojení center a rozvojových území</t>
  </si>
  <si>
    <t>2.1.3 Napojení na páteřní silniční infrastrukturu budováním obchvatů a přeložek</t>
  </si>
  <si>
    <t>3.X.4 Podpora sociální integrace znevýhodněných skupin jejich zapojením do pracovního procesu</t>
  </si>
  <si>
    <t xml:space="preserve">3.1.1 Zvyšování kvality a vybavenosti optimálně dimenzované sítě škol s ohledem na demografické trendy a aktuální i budoucí potřeby </t>
  </si>
  <si>
    <t xml:space="preserve">3.1.2 Zvyšování kvality a vybavenosti optimálně dimenzované sítě zdravotnických zařízení s ohledem na demografické trendy a aktuální i budoucí potřeby </t>
  </si>
  <si>
    <t xml:space="preserve">3.1.3 Zvyšování kvality a vybavenosti optimálně dimenzované sítě sociálních služeb s ohledem na demografické trendy a aktuální i budoucí potřeby </t>
  </si>
  <si>
    <t>3.2.4 Podpora kulturních památek</t>
  </si>
  <si>
    <t>4.1.1 Zajištění územní dostupnosti a adekvátních kapacit vzdělávání</t>
  </si>
  <si>
    <t>4.1.2 Zajištění územní dostupnosti a adekvátních kapacit základní zdravotní péče</t>
  </si>
  <si>
    <t>4.1.3 Zajištění územní dostupnosti a adekvátních kapacit sociálních služeb</t>
  </si>
  <si>
    <t xml:space="preserve">4.1.4 Zkvalitnění služeb trhu práce a zajištění kapacit a inovativního poskytování veřejných a neveřejných služeb </t>
  </si>
  <si>
    <t>4.3.2 Zvýšení technologické úrovně firem pořízením moderních strojů, zařízení, know-how a licencí</t>
  </si>
  <si>
    <t>4.3.3 Podpora většího využívání inovací ve výrobě, managementu řízení a marketingu</t>
  </si>
  <si>
    <t xml:space="preserve">4.3.4 Podpora všech forem udržitelného cestovního ruchu s ohledem na místní potenciál </t>
  </si>
  <si>
    <t>5.1.2 Podpora konceptu lokální ekonomiky</t>
  </si>
  <si>
    <t>5.1.4 Podpora kulturních památek v periferních regionech</t>
  </si>
  <si>
    <t xml:space="preserve">5.2.1 Podpora vzdělávání sociálně vyloučených a sociálním vyloučením ohrožených obyvatel </t>
  </si>
  <si>
    <t xml:space="preserve">5.3.2 Podpora zajištění základních veřejných služeb </t>
  </si>
  <si>
    <t xml:space="preserve">6.1.2 Revitalizace brownfields v městských i venkovských oblastech </t>
  </si>
  <si>
    <t>6.1.3 Rekultivace území po bývalé těžbě nerostných surovin</t>
  </si>
  <si>
    <t>6.3.2 Podpora úspor energie se zaměřením na zvyšování energetické účinnosti a snížení emisí znečišťujících látek a skleníkových plynů, produkovaných domácnostmi, a na aplikaci inovativních technik v průmyslových sektorech a úspory energie včetně sektoru bydlení</t>
  </si>
  <si>
    <t>6.4.1 Snižování koncentrace znečišťujících látek z dopravy</t>
  </si>
  <si>
    <t>6.5.3 Hospodaření se srážkovými vodami a opětovné využití vody</t>
  </si>
  <si>
    <t xml:space="preserve">6.5.4 Podpora vodohospodářské infrastruktury </t>
  </si>
  <si>
    <t xml:space="preserve">6.5.5 Retence vody v krajině </t>
  </si>
  <si>
    <t>7.1.1 Podpora péče o systémy sídelní zeleně v urbanistické struktuře sídel v návaznosti na adaptaci na změnu klimatu</t>
  </si>
  <si>
    <t xml:space="preserve">7.1.2 Podpora koordinace a realizace šetrných zásahů do krajiny na místní i regionální úrovni </t>
  </si>
  <si>
    <t>7.2.1 Preventivní protipovodňová opatření</t>
  </si>
  <si>
    <t xml:space="preserve">7.2.2 Dobudování vhodných protipovodňových opatření s důrazem na komplexnost řešení a na přírodě blízká řešení, včetně vymezení území určených k řízeným rozlivům </t>
  </si>
  <si>
    <t xml:space="preserve">8.1.3 Nastavení hodnocení kvality institucionálního prostředí úřadů veřejné správy a optimalizace procesů </t>
  </si>
  <si>
    <t>8.1.4 Vytvoření podmínek a rámce pro prohlubování kvalifikace a kompetenčních dovedností úředníků veřejné správy</t>
  </si>
  <si>
    <t xml:space="preserve">8.2.1 Nastavení indikátorů a zavedení monitorování regionálního rozvoje s ohledem na jeho udržitelnost </t>
  </si>
  <si>
    <t xml:space="preserve">8.2.2 Posílení a koordinace vazeb mezi veřejnými politikami </t>
  </si>
  <si>
    <t>8.3.1 Metodická a koordinační podpora rozvoje informačních a komunikačních technologií v územní veřejné správě</t>
  </si>
  <si>
    <t>8.3.2 Zvyšování informovanosti jednotlivých aktérů veřejné správy včetně informovanosti veřejnosti</t>
  </si>
  <si>
    <t>9.1.1 Posílení a zkvalitnění strategického plánování na všech úrovních</t>
  </si>
  <si>
    <t xml:space="preserve">9.1.2 Podpora a koordinace strategického a územního plánování </t>
  </si>
  <si>
    <t>9.1.3 Posílení spolupráce při plánování na úrovni regionálních center a jejich zázemí</t>
  </si>
  <si>
    <t xml:space="preserve">9.2.4 Rozvíjení přeshraniční a nadnárodní spolupráce regionů ČR s regiony EU </t>
  </si>
  <si>
    <t>2.2.1</t>
  </si>
  <si>
    <t>OPZ IP2.2.1</t>
  </si>
  <si>
    <t>2.2.2</t>
  </si>
  <si>
    <t>OPZ IP2.2.2</t>
  </si>
  <si>
    <t>3.1.1</t>
  </si>
  <si>
    <t>OPZ IP 3.1.1</t>
  </si>
  <si>
    <t>1.1.1</t>
  </si>
  <si>
    <t xml:space="preserve">OPZ IP1.1.1    </t>
  </si>
  <si>
    <t>1.2.1</t>
  </si>
  <si>
    <t>OPZ IP1.2.1</t>
  </si>
  <si>
    <t>1.3.1</t>
  </si>
  <si>
    <t>OPZ IP1.3.1</t>
  </si>
  <si>
    <t>1.5.1</t>
  </si>
  <si>
    <t>OPZ IP1.5.1</t>
  </si>
  <si>
    <t>2.1.1</t>
  </si>
  <si>
    <t>OPZ IP2.1.1</t>
  </si>
  <si>
    <t>2.1.2</t>
  </si>
  <si>
    <t>OPZ IP2.1.2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</si>
</sst>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K_č_-;\-* #,##0.00\ _K_č_-;_-* &quot;-&quot;??\ _K_č_-;_-@_-"/>
    <numFmt numFmtId="164" formatCode="_-* #,##0\ _K_č_-;\-* #,##0\ _K_č_-;_-* &quot;-&quot;??\ _K_č_-;_-@_-"/>
    <numFmt numFmtId="165" formatCode="0,,"/>
    <numFmt numFmtId="166" formatCode="0.0,,"/>
  </numFmts>
  <fonts count="21">
    <font>
      <sz val="11"/>
      <color theme="1"/>
      <name val="Calibri"/>
      <family val="2"/>
      <charset val="238"/>
      <scheme val="minor"/>
    </font>
    <font>
      <b/>
      <sz val="9"/>
      <color theme="1"/>
      <name val="Arial"/>
      <family val="2"/>
      <charset val="238"/>
    </font>
    <font>
      <sz val="9"/>
      <color theme="1"/>
      <name val="Arial"/>
      <family val="2"/>
      <charset val="238"/>
    </font>
    <font>
      <b/>
      <sz val="9"/>
      <name val="Arial"/>
      <family val="2"/>
      <charset val="238"/>
    </font>
    <font>
      <sz val="9"/>
      <name val="Arial"/>
      <family val="2"/>
      <charset val="238"/>
    </font>
    <font>
      <b/>
      <sz val="10"/>
      <color theme="1"/>
      <name val="Arial"/>
      <family val="2"/>
      <charset val="238"/>
    </font>
    <font>
      <sz val="10"/>
      <color theme="1"/>
      <name val="Arial"/>
      <family val="2"/>
      <charset val="238"/>
    </font>
    <font>
      <b/>
      <sz val="9"/>
      <color rgb="FF000000"/>
      <name val="Arial"/>
      <family val="2"/>
      <charset val="238"/>
    </font>
    <font>
      <sz val="9"/>
      <color theme="1"/>
      <name val="ariel"/>
      <charset val="238"/>
    </font>
    <font>
      <b/>
      <sz val="9"/>
      <color theme="1"/>
      <name val="ariel"/>
      <charset val="238"/>
    </font>
    <font>
      <i/>
      <sz val="9"/>
      <color rgb="FF000000"/>
      <name val="Arial"/>
      <family val="2"/>
      <charset val="238"/>
    </font>
    <font>
      <sz val="11"/>
      <color theme="1"/>
      <name val="Calibri"/>
      <family val="2"/>
      <charset val="238"/>
      <scheme val="minor"/>
    </font>
    <font>
      <i/>
      <sz val="9"/>
      <name val="Arial"/>
      <family val="2"/>
      <charset val="238"/>
    </font>
    <font>
      <b/>
      <sz val="9"/>
      <color rgb="FFFF0000"/>
      <name val="Arial"/>
      <family val="2"/>
      <charset val="238"/>
    </font>
    <font>
      <b/>
      <sz val="10"/>
      <color rgb="FFFF0000"/>
      <name val="Arial"/>
      <family val="2"/>
      <charset val="238"/>
    </font>
    <font>
      <sz val="10"/>
      <color theme="1"/>
      <name val="Calibri"/>
      <family val="2"/>
      <charset val="238"/>
      <scheme val="minor"/>
    </font>
    <font>
      <b/>
      <sz val="7"/>
      <color theme="1"/>
      <name val="Arial"/>
      <family val="2"/>
      <charset val="238"/>
    </font>
    <font>
      <sz val="8"/>
      <name val="Arial"/>
      <family val="2"/>
      <charset val="238"/>
    </font>
    <font>
      <sz val="10"/>
      <name val="Calibri"/>
      <family val="2"/>
      <charset val="238"/>
      <scheme val="minor"/>
    </font>
    <font>
      <sz val="9"/>
      <color theme="1" tint="0.499984740745262"/>
      <name val="Arial"/>
      <family val="2"/>
      <charset val="238"/>
    </font>
    <font>
      <i/>
      <sz val="8"/>
      <color theme="1" tint="0.499984740745262"/>
      <name val="Arial"/>
      <family val="2"/>
      <charset val="238"/>
    </font>
  </fonts>
  <fills count="2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CCFF66"/>
        <bgColor indexed="64"/>
      </patternFill>
    </fill>
    <fill>
      <patternFill patternType="solid">
        <fgColor rgb="FFFFCCFF"/>
        <bgColor indexed="64"/>
      </patternFill>
    </fill>
    <fill>
      <patternFill patternType="solid">
        <fgColor rgb="FFFFCC00"/>
        <bgColor indexed="64"/>
      </patternFill>
    </fill>
    <fill>
      <patternFill patternType="solid">
        <fgColor theme="1"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s>
  <cellStyleXfs count="3">
    <xf numFmtId="0" fontId="0" fillId="0" borderId="0"/>
    <xf numFmtId="43" fontId="11" fillId="0" borderId="0" applyFont="0" applyFill="0" applyBorder="0" applyAlignment="0" applyProtection="0"/>
    <xf numFmtId="43" fontId="11" fillId="0" borderId="0" applyFont="0" applyFill="0" applyBorder="0" applyAlignment="0" applyProtection="0"/>
  </cellStyleXfs>
  <cellXfs count="351">
    <xf numFmtId="0" fontId="0" fillId="0" borderId="0" xfId="0"/>
    <xf numFmtId="0" fontId="2" fillId="0" borderId="0" xfId="0" applyFont="1"/>
    <xf numFmtId="0" fontId="8" fillId="0" borderId="0" xfId="0" applyFont="1"/>
    <xf numFmtId="0" fontId="2" fillId="0" borderId="0" xfId="0" applyFont="1" applyBorder="1"/>
    <xf numFmtId="0" fontId="5" fillId="0" borderId="0" xfId="0" applyFont="1"/>
    <xf numFmtId="0" fontId="5" fillId="0" borderId="0" xfId="0" applyFont="1" applyBorder="1"/>
    <xf numFmtId="0" fontId="2" fillId="0" borderId="0" xfId="0" applyFont="1" applyAlignment="1">
      <alignment wrapText="1"/>
    </xf>
    <xf numFmtId="0" fontId="2" fillId="0" borderId="0" xfId="0" applyFont="1" applyAlignment="1">
      <alignment horizontal="left"/>
    </xf>
    <xf numFmtId="0" fontId="4" fillId="0" borderId="0" xfId="0" applyFont="1"/>
    <xf numFmtId="0" fontId="6" fillId="0" borderId="0" xfId="0" applyFont="1"/>
    <xf numFmtId="0" fontId="4" fillId="0" borderId="0" xfId="0" applyFont="1" applyBorder="1"/>
    <xf numFmtId="0" fontId="13" fillId="0" borderId="0" xfId="0" applyFont="1" applyAlignment="1">
      <alignment wrapText="1"/>
    </xf>
    <xf numFmtId="0" fontId="2" fillId="0" borderId="1" xfId="0" applyFont="1" applyBorder="1"/>
    <xf numFmtId="0" fontId="4" fillId="0" borderId="1" xfId="0" applyFont="1" applyFill="1" applyBorder="1" applyAlignment="1">
      <alignment horizontal="center" vertical="top" wrapText="1"/>
    </xf>
    <xf numFmtId="0" fontId="2" fillId="0" borderId="13" xfId="0" applyFont="1" applyBorder="1"/>
    <xf numFmtId="0" fontId="4" fillId="0" borderId="13" xfId="0" applyFont="1" applyFill="1" applyBorder="1" applyAlignment="1">
      <alignment horizontal="left" vertical="top" wrapText="1"/>
    </xf>
    <xf numFmtId="0" fontId="2" fillId="0" borderId="0" xfId="0" applyFont="1" applyBorder="1" applyAlignment="1">
      <alignment vertical="center"/>
    </xf>
    <xf numFmtId="0" fontId="2" fillId="0" borderId="0" xfId="0" applyFont="1" applyBorder="1" applyAlignment="1">
      <alignment horizontal="left" vertical="center"/>
    </xf>
    <xf numFmtId="0" fontId="7" fillId="2" borderId="1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4" fillId="0" borderId="13" xfId="0" applyFont="1" applyFill="1" applyBorder="1" applyAlignment="1">
      <alignment horizontal="center" vertical="top" wrapText="1"/>
    </xf>
    <xf numFmtId="0" fontId="7" fillId="2" borderId="19" xfId="0" applyFont="1" applyFill="1" applyBorder="1" applyAlignment="1">
      <alignment horizontal="center" vertical="center" wrapText="1"/>
    </xf>
    <xf numFmtId="0" fontId="4" fillId="0" borderId="18" xfId="0" applyFont="1" applyFill="1" applyBorder="1" applyAlignment="1">
      <alignment horizontal="center" vertical="top" wrapText="1"/>
    </xf>
    <xf numFmtId="0" fontId="9" fillId="2" borderId="15" xfId="0" applyFont="1" applyFill="1" applyBorder="1" applyAlignment="1">
      <alignment horizontal="center" vertical="center" wrapText="1"/>
    </xf>
    <xf numFmtId="0" fontId="9" fillId="2" borderId="21" xfId="0" applyFont="1" applyFill="1" applyBorder="1" applyAlignment="1">
      <alignment vertical="center"/>
    </xf>
    <xf numFmtId="0" fontId="9" fillId="2" borderId="7" xfId="0" applyFont="1" applyFill="1" applyBorder="1" applyAlignment="1">
      <alignment vertical="center"/>
    </xf>
    <xf numFmtId="0" fontId="2" fillId="0" borderId="13" xfId="0" applyFont="1" applyBorder="1" applyAlignment="1">
      <alignment wrapText="1"/>
    </xf>
    <xf numFmtId="0" fontId="13" fillId="2" borderId="16" xfId="0" applyFont="1" applyFill="1" applyBorder="1" applyAlignment="1">
      <alignment vertical="center" wrapText="1"/>
    </xf>
    <xf numFmtId="0" fontId="13" fillId="2" borderId="8" xfId="0" applyFont="1" applyFill="1" applyBorder="1" applyAlignment="1">
      <alignment vertical="center" wrapText="1"/>
    </xf>
    <xf numFmtId="0" fontId="13" fillId="2" borderId="10" xfId="0" applyFont="1" applyFill="1" applyBorder="1" applyAlignment="1">
      <alignment vertical="center" wrapText="1"/>
    </xf>
    <xf numFmtId="0" fontId="0" fillId="0" borderId="13" xfId="0" applyBorder="1"/>
    <xf numFmtId="0" fontId="15" fillId="0" borderId="0" xfId="0" applyFont="1" applyBorder="1" applyAlignment="1">
      <alignment horizontal="left" vertical="center"/>
    </xf>
    <xf numFmtId="0" fontId="1" fillId="2" borderId="5" xfId="0" applyFont="1" applyFill="1" applyBorder="1" applyAlignment="1">
      <alignment horizontal="center" vertical="center"/>
    </xf>
    <xf numFmtId="0" fontId="2" fillId="0" borderId="0" xfId="0" applyFont="1"/>
    <xf numFmtId="0" fontId="2" fillId="0" borderId="0" xfId="0" applyFont="1" applyAlignment="1">
      <alignment wrapText="1"/>
    </xf>
    <xf numFmtId="0" fontId="2" fillId="0" borderId="1" xfId="0" applyFont="1" applyBorder="1" applyAlignment="1">
      <alignment wrapText="1"/>
    </xf>
    <xf numFmtId="0" fontId="2" fillId="0" borderId="1" xfId="0" applyFont="1" applyBorder="1" applyAlignment="1"/>
    <xf numFmtId="0" fontId="4" fillId="0" borderId="7" xfId="0" applyFont="1" applyFill="1" applyBorder="1" applyAlignment="1">
      <alignment horizontal="center" vertical="top" wrapText="1"/>
    </xf>
    <xf numFmtId="49" fontId="4" fillId="0" borderId="1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4" fillId="0" borderId="23" xfId="0" applyNumberFormat="1" applyFont="1" applyFill="1" applyBorder="1" applyAlignment="1">
      <alignment horizontal="center" vertical="top" wrapText="1"/>
    </xf>
    <xf numFmtId="0" fontId="8" fillId="0" borderId="13" xfId="0" applyFont="1" applyBorder="1"/>
    <xf numFmtId="0" fontId="8" fillId="0" borderId="18" xfId="0" applyFont="1" applyBorder="1"/>
    <xf numFmtId="49" fontId="4" fillId="0" borderId="1" xfId="0" applyNumberFormat="1" applyFont="1" applyFill="1" applyBorder="1" applyAlignment="1">
      <alignment horizontal="center" vertical="center" wrapText="1"/>
    </xf>
    <xf numFmtId="0" fontId="2" fillId="0" borderId="23" xfId="0" applyFont="1" applyBorder="1" applyAlignment="1">
      <alignment wrapText="1"/>
    </xf>
    <xf numFmtId="0" fontId="1" fillId="2" borderId="15" xfId="0" applyFont="1" applyFill="1" applyBorder="1" applyAlignment="1">
      <alignment horizontal="center" vertical="center" wrapText="1"/>
    </xf>
    <xf numFmtId="0" fontId="1" fillId="2" borderId="23" xfId="0" applyFont="1" applyFill="1" applyBorder="1" applyAlignment="1">
      <alignment horizontal="center" vertical="center"/>
    </xf>
    <xf numFmtId="0" fontId="1" fillId="2" borderId="21" xfId="0" applyFont="1" applyFill="1" applyBorder="1" applyAlignment="1">
      <alignment horizontal="center" vertical="center"/>
    </xf>
    <xf numFmtId="0" fontId="0" fillId="0" borderId="1" xfId="0" applyBorder="1" applyAlignment="1"/>
    <xf numFmtId="0" fontId="4" fillId="4" borderId="1" xfId="0" applyFont="1" applyFill="1" applyBorder="1" applyAlignment="1">
      <alignment wrapText="1"/>
    </xf>
    <xf numFmtId="0" fontId="4" fillId="4" borderId="1" xfId="0" applyFont="1" applyFill="1" applyBorder="1" applyAlignment="1">
      <alignment horizontal="left" wrapText="1"/>
    </xf>
    <xf numFmtId="49" fontId="4" fillId="4" borderId="1" xfId="0" applyNumberFormat="1" applyFont="1" applyFill="1" applyBorder="1" applyAlignment="1">
      <alignment horizontal="left" wrapText="1"/>
    </xf>
    <xf numFmtId="0" fontId="4" fillId="5" borderId="1" xfId="0" applyFont="1" applyFill="1" applyBorder="1" applyAlignment="1">
      <alignment wrapText="1"/>
    </xf>
    <xf numFmtId="0" fontId="2" fillId="5" borderId="0" xfId="0" applyFont="1" applyFill="1" applyAlignment="1">
      <alignment wrapText="1"/>
    </xf>
    <xf numFmtId="49" fontId="4" fillId="5" borderId="1" xfId="0" applyNumberFormat="1" applyFont="1" applyFill="1" applyBorder="1" applyAlignment="1">
      <alignment horizontal="left" wrapText="1"/>
    </xf>
    <xf numFmtId="49" fontId="4" fillId="5" borderId="1" xfId="0" applyNumberFormat="1" applyFont="1" applyFill="1" applyBorder="1" applyAlignment="1">
      <alignment horizontal="left" vertical="top" wrapText="1"/>
    </xf>
    <xf numFmtId="0" fontId="2" fillId="5" borderId="1" xfId="0" applyFont="1" applyFill="1" applyBorder="1" applyAlignment="1">
      <alignment wrapText="1"/>
    </xf>
    <xf numFmtId="49" fontId="2" fillId="5" borderId="1" xfId="0" applyNumberFormat="1" applyFont="1" applyFill="1" applyBorder="1" applyAlignment="1">
      <alignment wrapText="1"/>
    </xf>
    <xf numFmtId="0" fontId="4" fillId="6" borderId="1" xfId="0" applyFont="1" applyFill="1" applyBorder="1" applyAlignment="1">
      <alignment vertical="top" wrapText="1"/>
    </xf>
    <xf numFmtId="49" fontId="4" fillId="6" borderId="1" xfId="0" applyNumberFormat="1" applyFont="1" applyFill="1" applyBorder="1" applyAlignment="1">
      <alignment horizontal="left" vertical="top" wrapText="1"/>
    </xf>
    <xf numFmtId="0" fontId="4" fillId="8" borderId="1" xfId="0" applyFont="1" applyFill="1" applyBorder="1" applyAlignment="1">
      <alignment horizontal="left" wrapText="1"/>
    </xf>
    <xf numFmtId="49" fontId="4" fillId="8" borderId="1" xfId="0" applyNumberFormat="1" applyFont="1" applyFill="1" applyBorder="1" applyAlignment="1">
      <alignment horizontal="left" vertical="top" wrapText="1"/>
    </xf>
    <xf numFmtId="0" fontId="2" fillId="8" borderId="1" xfId="0" applyFont="1" applyFill="1" applyBorder="1" applyAlignment="1">
      <alignment horizontal="left" wrapText="1"/>
    </xf>
    <xf numFmtId="0" fontId="2" fillId="8" borderId="1" xfId="0" applyFont="1" applyFill="1" applyBorder="1" applyAlignment="1">
      <alignment wrapText="1"/>
    </xf>
    <xf numFmtId="49" fontId="2" fillId="8" borderId="1" xfId="0" applyNumberFormat="1" applyFont="1" applyFill="1" applyBorder="1" applyAlignment="1">
      <alignment wrapText="1"/>
    </xf>
    <xf numFmtId="49" fontId="2" fillId="8" borderId="1" xfId="0" applyNumberFormat="1" applyFont="1" applyFill="1" applyBorder="1" applyAlignment="1">
      <alignment vertical="top" wrapText="1"/>
    </xf>
    <xf numFmtId="49" fontId="2" fillId="8" borderId="1" xfId="0" applyNumberFormat="1" applyFont="1" applyFill="1" applyBorder="1" applyAlignment="1">
      <alignment horizontal="left" vertical="top" wrapText="1"/>
    </xf>
    <xf numFmtId="0" fontId="2" fillId="7" borderId="1" xfId="0" applyFont="1" applyFill="1" applyBorder="1" applyAlignment="1">
      <alignment wrapText="1"/>
    </xf>
    <xf numFmtId="49" fontId="2" fillId="7" borderId="1" xfId="0" applyNumberFormat="1" applyFont="1" applyFill="1" applyBorder="1" applyAlignment="1">
      <alignment wrapText="1"/>
    </xf>
    <xf numFmtId="0" fontId="2" fillId="7" borderId="1" xfId="0" applyFont="1" applyFill="1" applyBorder="1"/>
    <xf numFmtId="0" fontId="2" fillId="9" borderId="1" xfId="0" applyFont="1" applyFill="1" applyBorder="1" applyAlignment="1">
      <alignment wrapText="1"/>
    </xf>
    <xf numFmtId="49" fontId="2" fillId="9" borderId="1" xfId="0" applyNumberFormat="1" applyFont="1" applyFill="1" applyBorder="1" applyAlignment="1">
      <alignment wrapText="1"/>
    </xf>
    <xf numFmtId="49" fontId="4" fillId="10" borderId="1" xfId="0" applyNumberFormat="1" applyFont="1" applyFill="1" applyBorder="1" applyAlignment="1">
      <alignment horizontal="left" vertical="top" wrapText="1"/>
    </xf>
    <xf numFmtId="0" fontId="2" fillId="10" borderId="1" xfId="0" applyFont="1" applyFill="1" applyBorder="1" applyAlignment="1">
      <alignment horizontal="left" wrapText="1"/>
    </xf>
    <xf numFmtId="0" fontId="2" fillId="10" borderId="1" xfId="0" applyFont="1" applyFill="1" applyBorder="1" applyAlignment="1">
      <alignment wrapText="1"/>
    </xf>
    <xf numFmtId="0" fontId="2" fillId="10" borderId="0" xfId="0" applyFont="1" applyFill="1" applyAlignment="1">
      <alignment wrapText="1"/>
    </xf>
    <xf numFmtId="49" fontId="2" fillId="10" borderId="1" xfId="0" applyNumberFormat="1" applyFont="1" applyFill="1" applyBorder="1" applyAlignment="1">
      <alignment wrapText="1"/>
    </xf>
    <xf numFmtId="0" fontId="4" fillId="10" borderId="23" xfId="0" applyFont="1" applyFill="1" applyBorder="1" applyAlignment="1">
      <alignment horizontal="left" wrapText="1"/>
    </xf>
    <xf numFmtId="0" fontId="4" fillId="10" borderId="1" xfId="0" applyFont="1" applyFill="1" applyBorder="1" applyAlignment="1">
      <alignment horizontal="left" wrapText="1"/>
    </xf>
    <xf numFmtId="0" fontId="2" fillId="10" borderId="23" xfId="0" applyFont="1" applyFill="1" applyBorder="1" applyAlignment="1">
      <alignment wrapText="1"/>
    </xf>
    <xf numFmtId="0" fontId="2" fillId="9" borderId="1" xfId="0" applyFont="1" applyFill="1" applyBorder="1" applyAlignment="1">
      <alignment horizontal="left" wrapText="1"/>
    </xf>
    <xf numFmtId="0" fontId="2" fillId="11" borderId="1" xfId="0" applyFont="1" applyFill="1" applyBorder="1" applyAlignment="1">
      <alignment wrapText="1"/>
    </xf>
    <xf numFmtId="49" fontId="2" fillId="11" borderId="1" xfId="0" applyNumberFormat="1" applyFont="1" applyFill="1" applyBorder="1" applyAlignment="1">
      <alignment wrapText="1"/>
    </xf>
    <xf numFmtId="0" fontId="2" fillId="12" borderId="1" xfId="0" applyFont="1" applyFill="1" applyBorder="1" applyAlignment="1">
      <alignment wrapText="1"/>
    </xf>
    <xf numFmtId="49" fontId="2" fillId="12" borderId="1" xfId="0" applyNumberFormat="1" applyFont="1" applyFill="1" applyBorder="1" applyAlignment="1">
      <alignment wrapText="1"/>
    </xf>
    <xf numFmtId="0" fontId="2" fillId="13" borderId="1" xfId="0" applyFont="1" applyFill="1" applyBorder="1" applyAlignment="1">
      <alignment wrapText="1"/>
    </xf>
    <xf numFmtId="49" fontId="2" fillId="13" borderId="1" xfId="0" applyNumberFormat="1" applyFont="1" applyFill="1" applyBorder="1" applyAlignment="1">
      <alignment wrapText="1"/>
    </xf>
    <xf numFmtId="0" fontId="2" fillId="14" borderId="1" xfId="0" applyFont="1" applyFill="1" applyBorder="1" applyAlignment="1">
      <alignment wrapText="1"/>
    </xf>
    <xf numFmtId="49" fontId="2" fillId="14" borderId="1" xfId="0" applyNumberFormat="1" applyFont="1" applyFill="1" applyBorder="1" applyAlignment="1">
      <alignment wrapText="1"/>
    </xf>
    <xf numFmtId="0" fontId="2" fillId="14" borderId="1" xfId="0" applyFont="1" applyFill="1" applyBorder="1"/>
    <xf numFmtId="0" fontId="4" fillId="14" borderId="1" xfId="0" applyFont="1" applyFill="1" applyBorder="1" applyAlignment="1">
      <alignment vertical="top" wrapText="1"/>
    </xf>
    <xf numFmtId="0" fontId="4" fillId="14" borderId="1" xfId="0" applyFont="1" applyFill="1" applyBorder="1" applyAlignment="1">
      <alignment horizontal="left" wrapText="1"/>
    </xf>
    <xf numFmtId="49" fontId="4" fillId="14" borderId="1" xfId="0" applyNumberFormat="1" applyFont="1" applyFill="1" applyBorder="1" applyAlignment="1">
      <alignment horizontal="left" vertical="top" wrapText="1"/>
    </xf>
    <xf numFmtId="49" fontId="4" fillId="14" borderId="1" xfId="0" applyNumberFormat="1" applyFont="1" applyFill="1" applyBorder="1" applyAlignment="1">
      <alignment horizontal="left" wrapText="1"/>
    </xf>
    <xf numFmtId="0" fontId="4" fillId="10" borderId="1" xfId="0" applyFont="1" applyFill="1" applyBorder="1" applyAlignment="1">
      <alignment wrapText="1"/>
    </xf>
    <xf numFmtId="0" fontId="4" fillId="11" borderId="1" xfId="0" applyFont="1" applyFill="1" applyBorder="1" applyAlignment="1">
      <alignment wrapText="1"/>
    </xf>
    <xf numFmtId="49" fontId="4" fillId="11" borderId="1" xfId="0" applyNumberFormat="1" applyFont="1" applyFill="1" applyBorder="1" applyAlignment="1">
      <alignment horizontal="left" vertical="top" wrapText="1"/>
    </xf>
    <xf numFmtId="0" fontId="2" fillId="11" borderId="1" xfId="0" applyFont="1" applyFill="1" applyBorder="1"/>
    <xf numFmtId="49" fontId="2" fillId="12" borderId="1" xfId="0" applyNumberFormat="1" applyFont="1" applyFill="1" applyBorder="1"/>
    <xf numFmtId="0" fontId="4" fillId="12" borderId="1" xfId="0" applyFont="1" applyFill="1" applyBorder="1" applyAlignment="1">
      <alignment horizontal="left" wrapText="1"/>
    </xf>
    <xf numFmtId="49" fontId="4" fillId="12" borderId="1" xfId="0" applyNumberFormat="1" applyFont="1" applyFill="1" applyBorder="1" applyAlignment="1">
      <alignment horizontal="left" vertical="top" wrapText="1"/>
    </xf>
    <xf numFmtId="49" fontId="4" fillId="12" borderId="1" xfId="0" applyNumberFormat="1" applyFont="1" applyFill="1" applyBorder="1" applyAlignment="1">
      <alignment horizontal="left" wrapText="1"/>
    </xf>
    <xf numFmtId="49" fontId="2" fillId="11" borderId="1" xfId="0" applyNumberFormat="1" applyFont="1" applyFill="1" applyBorder="1" applyAlignment="1">
      <alignment vertical="top" wrapText="1"/>
    </xf>
    <xf numFmtId="0" fontId="4" fillId="11" borderId="1" xfId="0" applyFont="1" applyFill="1" applyBorder="1" applyAlignment="1">
      <alignment horizontal="left" wrapText="1"/>
    </xf>
    <xf numFmtId="0" fontId="2" fillId="11" borderId="1" xfId="0" applyFont="1" applyFill="1" applyBorder="1" applyAlignment="1"/>
    <xf numFmtId="49" fontId="4" fillId="11" borderId="1" xfId="0" applyNumberFormat="1" applyFont="1" applyFill="1" applyBorder="1" applyAlignment="1">
      <alignment horizontal="left" wrapText="1"/>
    </xf>
    <xf numFmtId="0" fontId="4" fillId="0" borderId="18" xfId="0" applyFont="1" applyFill="1" applyBorder="1" applyAlignment="1">
      <alignment wrapText="1"/>
    </xf>
    <xf numFmtId="0" fontId="8" fillId="0" borderId="3" xfId="0" applyFont="1" applyBorder="1" applyAlignment="1">
      <alignment wrapText="1"/>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11" xfId="0" applyFont="1" applyBorder="1" applyAlignment="1">
      <alignment horizontal="center" vertical="center"/>
    </xf>
    <xf numFmtId="0" fontId="2" fillId="0" borderId="3" xfId="0" applyFont="1" applyBorder="1" applyAlignment="1">
      <alignment horizontal="center" vertical="center"/>
    </xf>
    <xf numFmtId="0" fontId="4" fillId="0" borderId="1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7" fillId="2" borderId="4" xfId="0" applyFont="1" applyFill="1" applyBorder="1" applyAlignment="1">
      <alignment horizontal="center" vertical="center" wrapText="1"/>
    </xf>
    <xf numFmtId="49" fontId="2" fillId="0" borderId="1" xfId="0" applyNumberFormat="1" applyFont="1" applyBorder="1" applyAlignment="1">
      <alignment wrapText="1"/>
    </xf>
    <xf numFmtId="0" fontId="2" fillId="15" borderId="1" xfId="0" applyFont="1" applyFill="1" applyBorder="1" applyAlignment="1">
      <alignment wrapText="1"/>
    </xf>
    <xf numFmtId="49" fontId="2" fillId="15" borderId="1" xfId="0" applyNumberFormat="1" applyFont="1" applyFill="1" applyBorder="1" applyAlignment="1">
      <alignment wrapText="1"/>
    </xf>
    <xf numFmtId="0" fontId="8" fillId="0" borderId="13" xfId="0" applyFont="1" applyBorder="1" applyAlignment="1">
      <alignment wrapText="1"/>
    </xf>
    <xf numFmtId="0" fontId="8" fillId="0" borderId="5" xfId="0" applyFont="1" applyBorder="1" applyAlignment="1">
      <alignment wrapText="1"/>
    </xf>
    <xf numFmtId="0" fontId="2" fillId="5" borderId="13" xfId="0" applyFont="1" applyFill="1" applyBorder="1" applyAlignment="1">
      <alignment wrapText="1"/>
    </xf>
    <xf numFmtId="0" fontId="4" fillId="4" borderId="25" xfId="0" applyFont="1" applyFill="1" applyBorder="1" applyAlignment="1">
      <alignment wrapText="1"/>
    </xf>
    <xf numFmtId="0" fontId="8" fillId="0" borderId="2" xfId="0" applyFont="1" applyBorder="1"/>
    <xf numFmtId="0" fontId="4" fillId="5" borderId="25" xfId="0" applyFont="1" applyFill="1" applyBorder="1" applyAlignment="1">
      <alignment wrapText="1"/>
    </xf>
    <xf numFmtId="0" fontId="4" fillId="0" borderId="12" xfId="0" applyFont="1" applyFill="1" applyBorder="1" applyAlignment="1">
      <alignment wrapText="1"/>
    </xf>
    <xf numFmtId="0" fontId="2" fillId="5" borderId="25" xfId="0" applyFont="1" applyFill="1" applyBorder="1" applyAlignment="1">
      <alignment wrapText="1"/>
    </xf>
    <xf numFmtId="0" fontId="4" fillId="8" borderId="25" xfId="0" applyFont="1" applyFill="1" applyBorder="1" applyAlignment="1">
      <alignment horizontal="left" wrapText="1"/>
    </xf>
    <xf numFmtId="0" fontId="2" fillId="8" borderId="13" xfId="0" applyFont="1" applyFill="1" applyBorder="1" applyAlignment="1">
      <alignment wrapText="1"/>
    </xf>
    <xf numFmtId="0" fontId="2" fillId="8" borderId="25" xfId="0" applyFont="1" applyFill="1" applyBorder="1" applyAlignment="1">
      <alignment wrapText="1"/>
    </xf>
    <xf numFmtId="0" fontId="2" fillId="9" borderId="25" xfId="0" applyFont="1" applyFill="1" applyBorder="1" applyAlignment="1">
      <alignment wrapText="1"/>
    </xf>
    <xf numFmtId="0" fontId="4" fillId="6" borderId="25" xfId="0" applyFont="1" applyFill="1" applyBorder="1" applyAlignment="1">
      <alignment wrapText="1"/>
    </xf>
    <xf numFmtId="0" fontId="2" fillId="10" borderId="25" xfId="0" applyFont="1" applyFill="1" applyBorder="1" applyAlignment="1">
      <alignment wrapText="1"/>
    </xf>
    <xf numFmtId="0" fontId="4" fillId="10" borderId="25" xfId="0" applyFont="1" applyFill="1" applyBorder="1" applyAlignment="1">
      <alignment horizontal="left" wrapText="1"/>
    </xf>
    <xf numFmtId="0" fontId="2" fillId="11" borderId="25" xfId="0" applyFont="1" applyFill="1" applyBorder="1" applyAlignment="1">
      <alignment wrapText="1"/>
    </xf>
    <xf numFmtId="0" fontId="2" fillId="14" borderId="25" xfId="0" applyFont="1" applyFill="1" applyBorder="1" applyAlignment="1">
      <alignment wrapText="1"/>
    </xf>
    <xf numFmtId="0" fontId="2" fillId="14" borderId="13" xfId="0" applyFont="1" applyFill="1" applyBorder="1"/>
    <xf numFmtId="0" fontId="4" fillId="14" borderId="25" xfId="0" applyFont="1" applyFill="1" applyBorder="1" applyAlignment="1">
      <alignment horizontal="left" wrapText="1"/>
    </xf>
    <xf numFmtId="0" fontId="4" fillId="10" borderId="25" xfId="0" applyFont="1" applyFill="1" applyBorder="1" applyAlignment="1">
      <alignment wrapText="1"/>
    </xf>
    <xf numFmtId="0" fontId="2" fillId="7" borderId="25" xfId="0" applyFont="1" applyFill="1" applyBorder="1" applyAlignment="1">
      <alignment wrapText="1"/>
    </xf>
    <xf numFmtId="0" fontId="2" fillId="12" borderId="25" xfId="0" applyFont="1" applyFill="1" applyBorder="1" applyAlignment="1">
      <alignment wrapText="1"/>
    </xf>
    <xf numFmtId="0" fontId="2" fillId="13" borderId="25" xfId="0" applyFont="1" applyFill="1" applyBorder="1" applyAlignment="1">
      <alignment wrapText="1"/>
    </xf>
    <xf numFmtId="0" fontId="2" fillId="13" borderId="13" xfId="0" applyFont="1" applyFill="1" applyBorder="1" applyAlignment="1">
      <alignment wrapText="1"/>
    </xf>
    <xf numFmtId="0" fontId="4" fillId="12" borderId="25" xfId="0" applyFont="1" applyFill="1" applyBorder="1" applyAlignment="1">
      <alignment horizontal="left" wrapText="1"/>
    </xf>
    <xf numFmtId="0" fontId="4" fillId="0" borderId="7" xfId="0" applyFont="1" applyFill="1" applyBorder="1" applyAlignment="1">
      <alignment wrapText="1"/>
    </xf>
    <xf numFmtId="0" fontId="2" fillId="0" borderId="25" xfId="0" applyFont="1" applyBorder="1"/>
    <xf numFmtId="0" fontId="2" fillId="0" borderId="25" xfId="0" applyFont="1" applyBorder="1" applyAlignment="1">
      <alignment wrapText="1"/>
    </xf>
    <xf numFmtId="0" fontId="2" fillId="11" borderId="25" xfId="0" applyFont="1" applyFill="1" applyBorder="1"/>
    <xf numFmtId="0" fontId="4" fillId="11" borderId="25" xfId="0" applyFont="1" applyFill="1" applyBorder="1" applyAlignment="1">
      <alignment wrapText="1"/>
    </xf>
    <xf numFmtId="0" fontId="4" fillId="11" borderId="25" xfId="0" applyFont="1" applyFill="1" applyBorder="1" applyAlignment="1">
      <alignment horizontal="left" wrapText="1"/>
    </xf>
    <xf numFmtId="0" fontId="2" fillId="15" borderId="13" xfId="0" applyFont="1" applyFill="1" applyBorder="1" applyAlignment="1">
      <alignment wrapText="1"/>
    </xf>
    <xf numFmtId="0" fontId="2" fillId="15" borderId="25" xfId="0" applyFont="1" applyFill="1" applyBorder="1" applyAlignment="1">
      <alignment wrapText="1"/>
    </xf>
    <xf numFmtId="0" fontId="4" fillId="0" borderId="4" xfId="0" applyFont="1" applyFill="1" applyBorder="1" applyAlignment="1">
      <alignment wrapText="1"/>
    </xf>
    <xf numFmtId="0" fontId="2" fillId="15" borderId="5" xfId="0" applyFont="1" applyFill="1" applyBorder="1" applyAlignment="1">
      <alignment wrapText="1"/>
    </xf>
    <xf numFmtId="0" fontId="8" fillId="0" borderId="26" xfId="0" applyFont="1" applyBorder="1"/>
    <xf numFmtId="0" fontId="8" fillId="0" borderId="27" xfId="0" applyFont="1" applyBorder="1"/>
    <xf numFmtId="0" fontId="4" fillId="0" borderId="13" xfId="0" applyFont="1" applyFill="1" applyBorder="1" applyAlignment="1">
      <alignment wrapText="1"/>
    </xf>
    <xf numFmtId="0" fontId="4" fillId="4" borderId="2" xfId="0" applyFont="1" applyFill="1" applyBorder="1" applyAlignment="1">
      <alignment wrapText="1"/>
    </xf>
    <xf numFmtId="0" fontId="4" fillId="5" borderId="12" xfId="0" applyFont="1" applyFill="1" applyBorder="1" applyAlignment="1">
      <alignment wrapText="1"/>
    </xf>
    <xf numFmtId="0" fontId="2" fillId="5" borderId="12" xfId="0" applyFont="1" applyFill="1" applyBorder="1" applyAlignment="1">
      <alignment wrapText="1"/>
    </xf>
    <xf numFmtId="0" fontId="4" fillId="8" borderId="12" xfId="0" applyFont="1" applyFill="1" applyBorder="1" applyAlignment="1">
      <alignment horizontal="left" wrapText="1"/>
    </xf>
    <xf numFmtId="0" fontId="2" fillId="8" borderId="12" xfId="0" applyFont="1" applyFill="1" applyBorder="1" applyAlignment="1">
      <alignment horizontal="left" wrapText="1"/>
    </xf>
    <xf numFmtId="0" fontId="4" fillId="0" borderId="24" xfId="0" applyFont="1" applyFill="1" applyBorder="1" applyAlignment="1">
      <alignment wrapText="1"/>
    </xf>
    <xf numFmtId="0" fontId="2" fillId="9" borderId="12" xfId="0" applyFont="1" applyFill="1" applyBorder="1" applyAlignment="1">
      <alignment horizontal="left" wrapText="1"/>
    </xf>
    <xf numFmtId="0" fontId="2" fillId="9" borderId="12" xfId="0" applyFont="1" applyFill="1" applyBorder="1" applyAlignment="1">
      <alignment wrapText="1"/>
    </xf>
    <xf numFmtId="0" fontId="4" fillId="6" borderId="12" xfId="0" applyFont="1" applyFill="1" applyBorder="1" applyAlignment="1">
      <alignment wrapText="1"/>
    </xf>
    <xf numFmtId="0" fontId="2" fillId="10" borderId="12" xfId="0" applyFont="1" applyFill="1" applyBorder="1" applyAlignment="1">
      <alignment horizontal="left" wrapText="1"/>
    </xf>
    <xf numFmtId="0" fontId="4" fillId="10" borderId="15" xfId="0" applyFont="1" applyFill="1" applyBorder="1" applyAlignment="1">
      <alignment horizontal="left" wrapText="1"/>
    </xf>
    <xf numFmtId="0" fontId="2" fillId="10" borderId="15" xfId="0" applyFont="1" applyFill="1" applyBorder="1" applyAlignment="1">
      <alignment wrapText="1"/>
    </xf>
    <xf numFmtId="0" fontId="2" fillId="11" borderId="12" xfId="0" applyFont="1" applyFill="1" applyBorder="1" applyAlignment="1">
      <alignment wrapText="1"/>
    </xf>
    <xf numFmtId="0" fontId="2" fillId="14" borderId="12" xfId="0" applyFont="1" applyFill="1" applyBorder="1" applyAlignment="1">
      <alignment wrapText="1"/>
    </xf>
    <xf numFmtId="0" fontId="4" fillId="14" borderId="12" xfId="0" applyFont="1" applyFill="1" applyBorder="1" applyAlignment="1">
      <alignment wrapText="1"/>
    </xf>
    <xf numFmtId="0" fontId="4" fillId="10" borderId="12" xfId="0" applyFont="1" applyFill="1" applyBorder="1" applyAlignment="1">
      <alignment wrapText="1"/>
    </xf>
    <xf numFmtId="0" fontId="2" fillId="10" borderId="12" xfId="0" applyFont="1" applyFill="1" applyBorder="1" applyAlignment="1">
      <alignment wrapText="1"/>
    </xf>
    <xf numFmtId="0" fontId="2" fillId="7" borderId="12" xfId="0" applyFont="1" applyFill="1" applyBorder="1" applyAlignment="1">
      <alignment wrapText="1"/>
    </xf>
    <xf numFmtId="0" fontId="2" fillId="12" borderId="12" xfId="0" applyFont="1" applyFill="1" applyBorder="1" applyAlignment="1">
      <alignment wrapText="1"/>
    </xf>
    <xf numFmtId="0" fontId="2" fillId="13" borderId="12" xfId="0" applyFont="1" applyFill="1" applyBorder="1" applyAlignment="1">
      <alignment wrapText="1"/>
    </xf>
    <xf numFmtId="0" fontId="4" fillId="12" borderId="12" xfId="0" applyFont="1" applyFill="1" applyBorder="1" applyAlignment="1">
      <alignment horizontal="left" wrapText="1"/>
    </xf>
    <xf numFmtId="0" fontId="2" fillId="0" borderId="12" xfId="0" applyFont="1" applyBorder="1" applyAlignment="1">
      <alignment wrapText="1"/>
    </xf>
    <xf numFmtId="0" fontId="4" fillId="11" borderId="12" xfId="0" applyFont="1" applyFill="1" applyBorder="1" applyAlignment="1">
      <alignment wrapText="1"/>
    </xf>
    <xf numFmtId="0" fontId="4" fillId="11" borderId="12" xfId="0" applyFont="1" applyFill="1" applyBorder="1" applyAlignment="1">
      <alignment horizontal="left" wrapText="1"/>
    </xf>
    <xf numFmtId="0" fontId="2" fillId="11" borderId="12" xfId="0" applyFont="1" applyFill="1" applyBorder="1" applyAlignment="1"/>
    <xf numFmtId="0" fontId="2" fillId="15" borderId="12" xfId="0" applyFont="1" applyFill="1" applyBorder="1" applyAlignment="1">
      <alignment wrapText="1"/>
    </xf>
    <xf numFmtId="0" fontId="2" fillId="15" borderId="4" xfId="0" applyFont="1" applyFill="1" applyBorder="1" applyAlignment="1">
      <alignment wrapText="1"/>
    </xf>
    <xf numFmtId="0" fontId="2" fillId="0" borderId="1" xfId="0" applyFont="1" applyBorder="1" applyAlignment="1">
      <alignment horizontal="center"/>
    </xf>
    <xf numFmtId="0" fontId="2" fillId="0" borderId="14" xfId="0" applyFont="1" applyBorder="1" applyAlignment="1">
      <alignment horizontal="center"/>
    </xf>
    <xf numFmtId="0" fontId="2" fillId="0" borderId="3" xfId="0" applyFont="1" applyBorder="1" applyAlignment="1">
      <alignment wrapText="1"/>
    </xf>
    <xf numFmtId="0" fontId="4" fillId="0" borderId="13" xfId="0" applyFont="1" applyFill="1" applyBorder="1" applyAlignment="1">
      <alignment horizontal="left" wrapText="1"/>
    </xf>
    <xf numFmtId="0" fontId="2" fillId="0" borderId="1" xfId="0" applyFont="1" applyBorder="1" applyAlignment="1">
      <alignment horizontal="center" vertical="top"/>
    </xf>
    <xf numFmtId="0" fontId="2" fillId="0" borderId="13" xfId="0" applyFont="1" applyBorder="1" applyAlignment="1">
      <alignment horizontal="center" vertical="top"/>
    </xf>
    <xf numFmtId="0" fontId="4" fillId="4" borderId="12" xfId="0" applyFont="1" applyFill="1" applyBorder="1" applyAlignment="1">
      <alignment wrapText="1"/>
    </xf>
    <xf numFmtId="0" fontId="2" fillId="5" borderId="0" xfId="0" applyFont="1" applyFill="1" applyBorder="1" applyAlignment="1">
      <alignment wrapText="1"/>
    </xf>
    <xf numFmtId="0" fontId="4" fillId="0" borderId="24" xfId="0" applyFont="1" applyFill="1" applyBorder="1" applyAlignment="1">
      <alignment horizontal="center" vertical="top" wrapText="1"/>
    </xf>
    <xf numFmtId="49" fontId="2" fillId="0" borderId="0" xfId="0" applyNumberFormat="1" applyFont="1" applyBorder="1" applyAlignment="1">
      <alignment horizontal="center" vertical="top"/>
    </xf>
    <xf numFmtId="0" fontId="4" fillId="6" borderId="12" xfId="0" applyFont="1" applyFill="1" applyBorder="1" applyAlignment="1">
      <alignment vertical="top" wrapText="1"/>
    </xf>
    <xf numFmtId="0" fontId="2" fillId="10" borderId="0" xfId="0" applyFont="1" applyFill="1" applyBorder="1" applyAlignment="1">
      <alignment wrapText="1"/>
    </xf>
    <xf numFmtId="0" fontId="4" fillId="0" borderId="28" xfId="0" applyFont="1" applyFill="1" applyBorder="1" applyAlignment="1">
      <alignment horizontal="center" vertical="top" wrapText="1"/>
    </xf>
    <xf numFmtId="0" fontId="4" fillId="0" borderId="5" xfId="0" applyFont="1" applyFill="1" applyBorder="1" applyAlignment="1">
      <alignment horizontal="left" wrapText="1"/>
    </xf>
    <xf numFmtId="0" fontId="2" fillId="0" borderId="14" xfId="0" applyFont="1" applyBorder="1" applyAlignment="1">
      <alignment horizontal="center" vertical="top"/>
    </xf>
    <xf numFmtId="0" fontId="2" fillId="0" borderId="5" xfId="0" applyFont="1" applyBorder="1" applyAlignment="1">
      <alignment horizontal="center" vertical="top"/>
    </xf>
    <xf numFmtId="0" fontId="4" fillId="6" borderId="25" xfId="0" applyFont="1" applyFill="1" applyBorder="1" applyAlignment="1">
      <alignment vertical="top" wrapText="1"/>
    </xf>
    <xf numFmtId="0" fontId="2" fillId="14" borderId="25" xfId="0" applyFont="1" applyFill="1" applyBorder="1"/>
    <xf numFmtId="0" fontId="2" fillId="7" borderId="25" xfId="0" applyFont="1" applyFill="1" applyBorder="1"/>
    <xf numFmtId="16" fontId="4" fillId="0" borderId="29" xfId="0" applyNumberFormat="1" applyFont="1" applyFill="1" applyBorder="1" applyAlignment="1">
      <alignment horizontal="center" vertical="top" wrapText="1"/>
    </xf>
    <xf numFmtId="16" fontId="4" fillId="0" borderId="12" xfId="0" applyNumberFormat="1" applyFont="1" applyFill="1" applyBorder="1" applyAlignment="1">
      <alignment horizontal="center" vertical="top" wrapText="1"/>
    </xf>
    <xf numFmtId="0" fontId="2" fillId="0" borderId="12" xfId="0" applyFont="1" applyBorder="1"/>
    <xf numFmtId="0" fontId="2" fillId="0" borderId="30" xfId="0" applyFont="1" applyBorder="1" applyAlignment="1">
      <alignment wrapText="1"/>
    </xf>
    <xf numFmtId="0" fontId="2" fillId="15" borderId="9" xfId="0" applyFont="1" applyFill="1" applyBorder="1" applyAlignment="1">
      <alignment wrapText="1"/>
    </xf>
    <xf numFmtId="0" fontId="4" fillId="0" borderId="0" xfId="0" applyFont="1" applyBorder="1" applyAlignment="1">
      <alignment horizontal="center" vertical="center"/>
    </xf>
    <xf numFmtId="0" fontId="2" fillId="0" borderId="0" xfId="0" applyFont="1" applyBorder="1" applyAlignment="1">
      <alignment horizontal="center" vertical="center"/>
    </xf>
    <xf numFmtId="164" fontId="2" fillId="0" borderId="0" xfId="2" applyNumberFormat="1" applyFont="1" applyBorder="1" applyAlignment="1">
      <alignment horizontal="center" vertical="center"/>
    </xf>
    <xf numFmtId="165" fontId="4" fillId="0" borderId="1" xfId="2" applyNumberFormat="1" applyFont="1" applyFill="1" applyBorder="1" applyAlignment="1">
      <alignment horizontal="left" vertical="center"/>
    </xf>
    <xf numFmtId="0" fontId="3" fillId="2" borderId="3" xfId="0" applyFont="1" applyFill="1" applyBorder="1" applyAlignment="1">
      <alignment horizontal="center" vertical="center" wrapText="1"/>
    </xf>
    <xf numFmtId="0" fontId="1" fillId="2" borderId="31" xfId="0" applyFont="1" applyFill="1" applyBorder="1" applyAlignment="1">
      <alignment horizontal="center" vertical="center"/>
    </xf>
    <xf numFmtId="0" fontId="0" fillId="3" borderId="31" xfId="0" applyFill="1" applyBorder="1" applyAlignment="1">
      <alignment horizontal="center" vertical="center" wrapText="1"/>
    </xf>
    <xf numFmtId="0" fontId="1" fillId="2" borderId="3" xfId="0" applyFont="1" applyFill="1" applyBorder="1" applyAlignment="1">
      <alignment horizontal="center" vertical="center"/>
    </xf>
    <xf numFmtId="0" fontId="2" fillId="0" borderId="13" xfId="0" applyFont="1" applyBorder="1" applyAlignment="1">
      <alignment vertical="center" wrapText="1"/>
    </xf>
    <xf numFmtId="0" fontId="2" fillId="0" borderId="13" xfId="0" applyFont="1" applyFill="1" applyBorder="1" applyAlignment="1">
      <alignment vertical="center" wrapText="1"/>
    </xf>
    <xf numFmtId="0" fontId="0" fillId="0" borderId="13" xfId="0" applyBorder="1" applyAlignment="1">
      <alignment vertical="center" wrapText="1"/>
    </xf>
    <xf numFmtId="0" fontId="2" fillId="15" borderId="12" xfId="0" applyFont="1" applyFill="1" applyBorder="1" applyAlignment="1">
      <alignment vertical="center" wrapText="1"/>
    </xf>
    <xf numFmtId="0" fontId="2" fillId="15" borderId="4" xfId="0" applyFont="1" applyFill="1" applyBorder="1" applyAlignment="1">
      <alignment vertical="center" wrapText="1"/>
    </xf>
    <xf numFmtId="0" fontId="2" fillId="0" borderId="5" xfId="0" applyFont="1" applyBorder="1" applyAlignment="1">
      <alignment vertical="center" wrapText="1"/>
    </xf>
    <xf numFmtId="0" fontId="2" fillId="0" borderId="32" xfId="0" applyFont="1" applyBorder="1" applyAlignment="1">
      <alignment vertical="center" wrapText="1"/>
    </xf>
    <xf numFmtId="0" fontId="2" fillId="0" borderId="0" xfId="0" applyFont="1" applyAlignment="1">
      <alignment horizontal="center" vertical="center"/>
    </xf>
    <xf numFmtId="0" fontId="1" fillId="2" borderId="22" xfId="0" applyFont="1" applyFill="1" applyBorder="1" applyAlignment="1">
      <alignment horizontal="center" vertical="center"/>
    </xf>
    <xf numFmtId="0" fontId="0" fillId="3" borderId="34" xfId="0" applyFill="1" applyBorder="1" applyAlignment="1">
      <alignment horizontal="center" vertical="center" wrapText="1"/>
    </xf>
    <xf numFmtId="0" fontId="4" fillId="4" borderId="20" xfId="0" applyFont="1" applyFill="1" applyBorder="1" applyAlignment="1">
      <alignment wrapText="1"/>
    </xf>
    <xf numFmtId="0" fontId="2" fillId="15" borderId="25" xfId="0" applyFont="1" applyFill="1" applyBorder="1" applyAlignment="1">
      <alignment vertical="center" wrapText="1"/>
    </xf>
    <xf numFmtId="0" fontId="2" fillId="15" borderId="9" xfId="0" applyFont="1" applyFill="1" applyBorder="1" applyAlignment="1">
      <alignment vertical="center" wrapText="1"/>
    </xf>
    <xf numFmtId="0" fontId="13" fillId="2" borderId="15" xfId="0" applyFont="1" applyFill="1" applyBorder="1" applyAlignment="1">
      <alignment horizontal="center" vertical="center"/>
    </xf>
    <xf numFmtId="0" fontId="1" fillId="2" borderId="23" xfId="0" applyFont="1" applyFill="1" applyBorder="1" applyAlignment="1">
      <alignment horizontal="center" vertical="center" wrapText="1"/>
    </xf>
    <xf numFmtId="3" fontId="13" fillId="2" borderId="23" xfId="0" applyNumberFormat="1" applyFont="1" applyFill="1" applyBorder="1" applyAlignment="1">
      <alignment horizontal="center" vertical="center" wrapText="1"/>
    </xf>
    <xf numFmtId="0" fontId="13" fillId="2" borderId="23" xfId="0" applyFont="1" applyFill="1" applyBorder="1" applyAlignment="1">
      <alignment horizontal="center" vertical="center" wrapText="1"/>
    </xf>
    <xf numFmtId="0" fontId="13" fillId="2" borderId="23" xfId="0" applyNumberFormat="1" applyFont="1" applyFill="1" applyBorder="1" applyAlignment="1">
      <alignment horizontal="center" vertical="center" wrapText="1"/>
    </xf>
    <xf numFmtId="0" fontId="7" fillId="2" borderId="23" xfId="0" applyFont="1" applyFill="1" applyBorder="1" applyAlignment="1">
      <alignment horizontal="center" vertical="center" wrapText="1"/>
    </xf>
    <xf numFmtId="3" fontId="3" fillId="2" borderId="21" xfId="0" applyNumberFormat="1" applyFont="1" applyFill="1" applyBorder="1" applyAlignment="1">
      <alignment horizontal="center" vertical="center" wrapText="1"/>
    </xf>
    <xf numFmtId="166" fontId="2" fillId="17" borderId="1" xfId="2" applyNumberFormat="1" applyFont="1" applyFill="1" applyBorder="1" applyAlignment="1">
      <alignment horizontal="center" vertical="center"/>
    </xf>
    <xf numFmtId="166" fontId="2" fillId="18" borderId="1" xfId="2" applyNumberFormat="1" applyFont="1" applyFill="1" applyBorder="1" applyAlignment="1">
      <alignment horizontal="center" vertical="center"/>
    </xf>
    <xf numFmtId="166" fontId="2" fillId="0" borderId="1" xfId="2" applyNumberFormat="1" applyFont="1" applyFill="1" applyBorder="1" applyAlignment="1">
      <alignment horizontal="center" vertical="center"/>
    </xf>
    <xf numFmtId="166" fontId="2" fillId="16" borderId="1" xfId="2" applyNumberFormat="1" applyFont="1" applyFill="1" applyBorder="1" applyAlignment="1">
      <alignment horizontal="center" vertical="center" wrapText="1"/>
    </xf>
    <xf numFmtId="166" fontId="2" fillId="16" borderId="11" xfId="2" applyNumberFormat="1" applyFont="1" applyFill="1" applyBorder="1" applyAlignment="1">
      <alignment horizontal="center" vertical="center"/>
    </xf>
    <xf numFmtId="165" fontId="4" fillId="0" borderId="11" xfId="2" applyNumberFormat="1" applyFont="1" applyFill="1" applyBorder="1" applyAlignment="1">
      <alignment horizontal="left" vertical="center"/>
    </xf>
    <xf numFmtId="166" fontId="2" fillId="17" borderId="11" xfId="2" applyNumberFormat="1" applyFont="1" applyFill="1" applyBorder="1" applyAlignment="1">
      <alignment horizontal="center" vertical="center"/>
    </xf>
    <xf numFmtId="166" fontId="2" fillId="18" borderId="11" xfId="2" applyNumberFormat="1" applyFont="1" applyFill="1" applyBorder="1" applyAlignment="1">
      <alignment horizontal="center" vertical="center"/>
    </xf>
    <xf numFmtId="49" fontId="4" fillId="0" borderId="11" xfId="0" applyNumberFormat="1" applyFont="1" applyFill="1" applyBorder="1" applyAlignment="1">
      <alignment horizontal="center" vertical="center" wrapText="1"/>
    </xf>
    <xf numFmtId="166" fontId="2" fillId="0" borderId="11" xfId="2" applyNumberFormat="1" applyFont="1" applyFill="1" applyBorder="1" applyAlignment="1">
      <alignment horizontal="center" vertical="center"/>
    </xf>
    <xf numFmtId="166" fontId="2" fillId="0" borderId="3" xfId="2" applyNumberFormat="1" applyFont="1" applyFill="1" applyBorder="1" applyAlignment="1">
      <alignment horizontal="center" vertical="center"/>
    </xf>
    <xf numFmtId="166" fontId="2" fillId="0" borderId="13" xfId="2" applyNumberFormat="1" applyFont="1" applyFill="1" applyBorder="1" applyAlignment="1">
      <alignment horizontal="center" vertical="center"/>
    </xf>
    <xf numFmtId="166" fontId="2" fillId="16" borderId="14" xfId="2" applyNumberFormat="1" applyFont="1" applyFill="1" applyBorder="1" applyAlignment="1">
      <alignment horizontal="center" vertical="center" wrapText="1"/>
    </xf>
    <xf numFmtId="165" fontId="4" fillId="0" borderId="14" xfId="2" applyNumberFormat="1" applyFont="1" applyFill="1" applyBorder="1" applyAlignment="1">
      <alignment horizontal="left" vertical="center"/>
    </xf>
    <xf numFmtId="166" fontId="2" fillId="17" borderId="14" xfId="2" applyNumberFormat="1" applyFont="1" applyFill="1" applyBorder="1" applyAlignment="1">
      <alignment horizontal="center" vertical="center"/>
    </xf>
    <xf numFmtId="166" fontId="2" fillId="18" borderId="14" xfId="2" applyNumberFormat="1" applyFont="1" applyFill="1" applyBorder="1" applyAlignment="1">
      <alignment horizontal="center" vertical="center"/>
    </xf>
    <xf numFmtId="0" fontId="2" fillId="0" borderId="14" xfId="0" applyFont="1" applyBorder="1" applyAlignment="1">
      <alignment horizontal="center" vertical="center"/>
    </xf>
    <xf numFmtId="166" fontId="2" fillId="0" borderId="14" xfId="2" applyNumberFormat="1" applyFont="1" applyFill="1" applyBorder="1" applyAlignment="1">
      <alignment horizontal="center" vertical="center"/>
    </xf>
    <xf numFmtId="166" fontId="2" fillId="0" borderId="5" xfId="2" applyNumberFormat="1" applyFont="1" applyFill="1" applyBorder="1" applyAlignment="1">
      <alignment horizontal="center" vertical="center"/>
    </xf>
    <xf numFmtId="0" fontId="1" fillId="2" borderId="35" xfId="0" applyFont="1" applyFill="1" applyBorder="1" applyAlignment="1">
      <alignment horizontal="center" vertical="center"/>
    </xf>
    <xf numFmtId="0" fontId="16" fillId="2" borderId="21" xfId="0" applyFont="1" applyFill="1" applyBorder="1" applyAlignment="1">
      <alignment horizontal="center" vertical="center" wrapText="1"/>
    </xf>
    <xf numFmtId="166" fontId="2" fillId="16" borderId="2" xfId="2" applyNumberFormat="1" applyFont="1" applyFill="1" applyBorder="1" applyAlignment="1">
      <alignment horizontal="center" vertical="center"/>
    </xf>
    <xf numFmtId="164" fontId="4" fillId="0" borderId="3" xfId="2" applyNumberFormat="1" applyFont="1" applyFill="1" applyBorder="1" applyAlignment="1">
      <alignment horizontal="left" vertical="center"/>
    </xf>
    <xf numFmtId="166" fontId="2" fillId="16" borderId="12" xfId="2" applyNumberFormat="1" applyFont="1" applyFill="1" applyBorder="1" applyAlignment="1">
      <alignment horizontal="center" vertical="center" wrapText="1"/>
    </xf>
    <xf numFmtId="166" fontId="2" fillId="16" borderId="4" xfId="2" applyNumberFormat="1" applyFont="1" applyFill="1" applyBorder="1" applyAlignment="1">
      <alignment horizontal="center" vertical="center" wrapText="1"/>
    </xf>
    <xf numFmtId="3" fontId="13" fillId="2" borderId="15" xfId="0" applyNumberFormat="1" applyFont="1" applyFill="1" applyBorder="1" applyAlignment="1">
      <alignment horizontal="center" vertical="center" wrapText="1"/>
    </xf>
    <xf numFmtId="0" fontId="3" fillId="2" borderId="21" xfId="0" applyFont="1" applyFill="1" applyBorder="1" applyAlignment="1">
      <alignment horizontal="center" vertical="center" wrapText="1"/>
    </xf>
    <xf numFmtId="165" fontId="4" fillId="0" borderId="2" xfId="2" applyNumberFormat="1" applyFont="1" applyFill="1" applyBorder="1" applyAlignment="1">
      <alignment horizontal="left" vertical="center"/>
    </xf>
    <xf numFmtId="165" fontId="4" fillId="0" borderId="3" xfId="2" applyNumberFormat="1" applyFont="1" applyFill="1" applyBorder="1" applyAlignment="1">
      <alignment horizontal="left" vertical="center"/>
    </xf>
    <xf numFmtId="165" fontId="4" fillId="0" borderId="12" xfId="2" applyNumberFormat="1" applyFont="1" applyFill="1" applyBorder="1" applyAlignment="1">
      <alignment horizontal="left" vertical="center"/>
    </xf>
    <xf numFmtId="165" fontId="4" fillId="0" borderId="13" xfId="2" applyNumberFormat="1" applyFont="1" applyFill="1" applyBorder="1" applyAlignment="1">
      <alignment horizontal="left" vertical="center"/>
    </xf>
    <xf numFmtId="165" fontId="4" fillId="0" borderId="4" xfId="2" applyNumberFormat="1" applyFont="1" applyFill="1" applyBorder="1" applyAlignment="1">
      <alignment horizontal="left" vertical="center"/>
    </xf>
    <xf numFmtId="165" fontId="4" fillId="0" borderId="5" xfId="2" applyNumberFormat="1" applyFont="1" applyFill="1" applyBorder="1" applyAlignment="1">
      <alignment horizontal="left" vertical="center"/>
    </xf>
    <xf numFmtId="0" fontId="13" fillId="2" borderId="15" xfId="0" applyNumberFormat="1" applyFont="1" applyFill="1" applyBorder="1" applyAlignment="1">
      <alignment horizontal="center" vertical="center" wrapText="1"/>
    </xf>
    <xf numFmtId="166" fontId="2" fillId="17" borderId="2" xfId="2" applyNumberFormat="1" applyFont="1" applyFill="1" applyBorder="1" applyAlignment="1">
      <alignment horizontal="center" vertical="center"/>
    </xf>
    <xf numFmtId="166" fontId="2" fillId="17" borderId="3" xfId="2" applyNumberFormat="1" applyFont="1" applyFill="1" applyBorder="1" applyAlignment="1">
      <alignment horizontal="center" vertical="center"/>
    </xf>
    <xf numFmtId="166" fontId="2" fillId="17" borderId="12" xfId="2" applyNumberFormat="1" applyFont="1" applyFill="1" applyBorder="1" applyAlignment="1">
      <alignment horizontal="center" vertical="center"/>
    </xf>
    <xf numFmtId="166" fontId="2" fillId="17" borderId="13" xfId="2" applyNumberFormat="1" applyFont="1" applyFill="1" applyBorder="1" applyAlignment="1">
      <alignment horizontal="center" vertical="center"/>
    </xf>
    <xf numFmtId="166" fontId="2" fillId="17" borderId="4" xfId="2" applyNumberFormat="1" applyFont="1" applyFill="1" applyBorder="1" applyAlignment="1">
      <alignment horizontal="center" vertical="center"/>
    </xf>
    <xf numFmtId="166" fontId="2" fillId="17" borderId="5" xfId="2" applyNumberFormat="1" applyFont="1" applyFill="1" applyBorder="1" applyAlignment="1">
      <alignment horizontal="center" vertical="center"/>
    </xf>
    <xf numFmtId="166" fontId="2" fillId="18" borderId="2" xfId="2" applyNumberFormat="1" applyFont="1" applyFill="1" applyBorder="1" applyAlignment="1">
      <alignment horizontal="center" vertical="center"/>
    </xf>
    <xf numFmtId="166" fontId="2" fillId="18" borderId="3" xfId="2" applyNumberFormat="1" applyFont="1" applyFill="1" applyBorder="1" applyAlignment="1">
      <alignment horizontal="center" vertical="center"/>
    </xf>
    <xf numFmtId="166" fontId="2" fillId="18" borderId="12" xfId="2" applyNumberFormat="1" applyFont="1" applyFill="1" applyBorder="1" applyAlignment="1">
      <alignment horizontal="center" vertical="center"/>
    </xf>
    <xf numFmtId="166" fontId="2" fillId="18" borderId="13" xfId="2" applyNumberFormat="1" applyFont="1" applyFill="1" applyBorder="1" applyAlignment="1">
      <alignment horizontal="center" vertical="center"/>
    </xf>
    <xf numFmtId="166" fontId="2" fillId="18" borderId="4" xfId="2" applyNumberFormat="1" applyFont="1" applyFill="1" applyBorder="1" applyAlignment="1">
      <alignment horizontal="center" vertical="center"/>
    </xf>
    <xf numFmtId="166" fontId="2" fillId="18" borderId="5" xfId="2" applyNumberFormat="1" applyFont="1" applyFill="1" applyBorder="1" applyAlignment="1">
      <alignment horizontal="center" vertical="center"/>
    </xf>
    <xf numFmtId="0" fontId="7" fillId="2" borderId="15" xfId="0" applyFont="1" applyFill="1" applyBorder="1" applyAlignment="1">
      <alignment horizontal="center" vertical="center" wrapText="1"/>
    </xf>
    <xf numFmtId="0" fontId="7" fillId="2" borderId="21" xfId="0" applyFont="1" applyFill="1" applyBorder="1" applyAlignment="1">
      <alignment horizontal="center" vertical="center" wrapText="1"/>
    </xf>
    <xf numFmtId="16" fontId="4" fillId="0"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16" fontId="4" fillId="0" borderId="12" xfId="0" applyNumberFormat="1"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3" xfId="0" applyFont="1" applyBorder="1" applyAlignment="1">
      <alignment horizontal="center" vertical="center"/>
    </xf>
    <xf numFmtId="0" fontId="4" fillId="0" borderId="5" xfId="0" applyFont="1" applyFill="1" applyBorder="1" applyAlignment="1">
      <alignment horizontal="center" vertical="center" wrapText="1"/>
    </xf>
    <xf numFmtId="166" fontId="2" fillId="0" borderId="17" xfId="2" applyNumberFormat="1" applyFont="1" applyFill="1" applyBorder="1" applyAlignment="1">
      <alignment horizontal="center" vertical="center"/>
    </xf>
    <xf numFmtId="166" fontId="2" fillId="0" borderId="18" xfId="2" applyNumberFormat="1" applyFont="1" applyFill="1" applyBorder="1" applyAlignment="1">
      <alignment horizontal="center" vertical="center"/>
    </xf>
    <xf numFmtId="166" fontId="2" fillId="0" borderId="19" xfId="2" applyNumberFormat="1" applyFont="1" applyFill="1" applyBorder="1" applyAlignment="1">
      <alignment horizontal="center" vertical="center"/>
    </xf>
    <xf numFmtId="4" fontId="13" fillId="2" borderId="15" xfId="0" applyNumberFormat="1" applyFont="1" applyFill="1" applyBorder="1" applyAlignment="1">
      <alignment horizontal="center" vertical="center" wrapText="1"/>
    </xf>
    <xf numFmtId="3" fontId="13" fillId="2" borderId="21" xfId="0" applyNumberFormat="1" applyFont="1" applyFill="1" applyBorder="1" applyAlignment="1">
      <alignment horizontal="center" vertical="center" wrapText="1"/>
    </xf>
    <xf numFmtId="0" fontId="4" fillId="0" borderId="2" xfId="0" applyFont="1" applyFill="1" applyBorder="1" applyAlignment="1">
      <alignment vertical="center"/>
    </xf>
    <xf numFmtId="0" fontId="4" fillId="0" borderId="12" xfId="0" applyFont="1" applyFill="1" applyBorder="1" applyAlignment="1">
      <alignment vertical="center"/>
    </xf>
    <xf numFmtId="0" fontId="2" fillId="0" borderId="12" xfId="0" applyFont="1" applyBorder="1" applyAlignment="1">
      <alignment vertical="center"/>
    </xf>
    <xf numFmtId="0" fontId="4" fillId="0" borderId="12" xfId="0" applyFont="1" applyFill="1" applyBorder="1" applyAlignment="1">
      <alignment vertical="center" wrapText="1"/>
    </xf>
    <xf numFmtId="0" fontId="4" fillId="0" borderId="12" xfId="0" applyFont="1" applyBorder="1"/>
    <xf numFmtId="0" fontId="2" fillId="0" borderId="12" xfId="0" applyFont="1" applyBorder="1" applyAlignment="1">
      <alignment vertical="center" wrapText="1"/>
    </xf>
    <xf numFmtId="0" fontId="17" fillId="0" borderId="12" xfId="0" applyFont="1" applyFill="1" applyBorder="1" applyAlignment="1">
      <alignment vertical="center" wrapText="1"/>
    </xf>
    <xf numFmtId="0" fontId="2" fillId="0" borderId="4" xfId="0" applyFont="1" applyBorder="1" applyAlignment="1">
      <alignment vertical="center"/>
    </xf>
    <xf numFmtId="3" fontId="13" fillId="2" borderId="0" xfId="0" applyNumberFormat="1" applyFont="1" applyFill="1" applyBorder="1" applyAlignment="1">
      <alignment horizontal="center" vertical="center" wrapText="1"/>
    </xf>
    <xf numFmtId="3" fontId="13" fillId="2" borderId="36" xfId="0" applyNumberFormat="1" applyFont="1" applyFill="1" applyBorder="1" applyAlignment="1">
      <alignment horizontal="center" vertical="center" wrapText="1"/>
    </xf>
    <xf numFmtId="0" fontId="5" fillId="0" borderId="0" xfId="0" applyFont="1" applyBorder="1" applyAlignment="1">
      <alignment vertical="center"/>
    </xf>
    <xf numFmtId="0" fontId="15" fillId="0" borderId="12" xfId="0" applyFont="1" applyFill="1" applyBorder="1" applyAlignment="1">
      <alignment horizontal="left" vertical="center" wrapText="1"/>
    </xf>
    <xf numFmtId="0" fontId="2" fillId="0" borderId="1" xfId="0" applyFont="1" applyFill="1" applyBorder="1"/>
    <xf numFmtId="0" fontId="2" fillId="0" borderId="1" xfId="0" applyFont="1" applyFill="1" applyBorder="1" applyAlignment="1">
      <alignment wrapText="1"/>
    </xf>
    <xf numFmtId="0" fontId="18" fillId="0" borderId="12" xfId="0" applyFont="1" applyFill="1" applyBorder="1" applyAlignment="1">
      <alignment horizontal="left" vertical="center" wrapText="1"/>
    </xf>
    <xf numFmtId="0" fontId="0" fillId="0" borderId="1" xfId="0" applyFont="1" applyFill="1" applyBorder="1"/>
    <xf numFmtId="0" fontId="15" fillId="0" borderId="4" xfId="0" applyFont="1" applyFill="1" applyBorder="1" applyAlignment="1">
      <alignment horizontal="left" vertical="center" wrapText="1"/>
    </xf>
    <xf numFmtId="0" fontId="0" fillId="0" borderId="14" xfId="0" applyFont="1" applyFill="1" applyBorder="1"/>
    <xf numFmtId="164" fontId="19" fillId="19" borderId="13" xfId="2" applyNumberFormat="1" applyFont="1" applyFill="1" applyBorder="1" applyAlignment="1">
      <alignment horizontal="left" vertical="center"/>
    </xf>
    <xf numFmtId="164" fontId="19" fillId="19" borderId="5" xfId="2" applyNumberFormat="1" applyFont="1" applyFill="1" applyBorder="1" applyAlignment="1">
      <alignment horizontal="left" vertical="center"/>
    </xf>
    <xf numFmtId="166" fontId="2" fillId="0" borderId="0" xfId="0" applyNumberFormat="1" applyFont="1" applyBorder="1" applyAlignment="1">
      <alignment horizontal="center" vertical="center"/>
    </xf>
    <xf numFmtId="166" fontId="4" fillId="0" borderId="0" xfId="0" applyNumberFormat="1" applyFont="1"/>
    <xf numFmtId="164" fontId="20" fillId="19" borderId="13" xfId="2" applyNumberFormat="1" applyFont="1" applyFill="1" applyBorder="1" applyAlignment="1">
      <alignment vertical="center"/>
    </xf>
    <xf numFmtId="0" fontId="20" fillId="0" borderId="0" xfId="0" applyFont="1" applyBorder="1" applyAlignment="1"/>
    <xf numFmtId="0" fontId="2" fillId="0" borderId="12" xfId="0" applyFont="1" applyFill="1" applyBorder="1" applyAlignment="1">
      <alignment horizontal="center" vertical="center"/>
    </xf>
    <xf numFmtId="0" fontId="2" fillId="0" borderId="4" xfId="0" applyFont="1" applyFill="1" applyBorder="1" applyAlignment="1">
      <alignment horizontal="center" vertical="center" wrapText="1"/>
    </xf>
    <xf numFmtId="0" fontId="1" fillId="2" borderId="20"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1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2" xfId="0" applyFont="1" applyFill="1" applyBorder="1" applyAlignment="1">
      <alignment horizontal="center"/>
    </xf>
    <xf numFmtId="0" fontId="9" fillId="2" borderId="6" xfId="0" applyFont="1" applyFill="1" applyBorder="1" applyAlignment="1">
      <alignment horizontal="center"/>
    </xf>
    <xf numFmtId="0" fontId="7" fillId="2" borderId="17"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7" fillId="2" borderId="33"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6" xfId="0" applyFont="1" applyFill="1" applyBorder="1" applyAlignment="1">
      <alignment horizontal="center" vertical="center"/>
    </xf>
    <xf numFmtId="0" fontId="13" fillId="2" borderId="2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0" fillId="0" borderId="5" xfId="0" applyBorder="1"/>
  </cellXfs>
  <cellStyles count="3">
    <cellStyle name="Čárka" xfId="2" builtinId="3"/>
    <cellStyle name="Čárka 2" xfId="1"/>
    <cellStyle name="Normální" xfId="0" builtinId="0"/>
  </cellStyles>
  <dxfs count="0"/>
  <tableStyles count="0" defaultTableStyle="TableStyleMedium9" defaultPivotStyle="PivotStyleLight16"/>
  <colors>
    <mruColors>
      <color rgb="FFCCFF66"/>
      <color rgb="FFFFCC00"/>
      <color rgb="FFFFCC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topLeftCell="B1" zoomScaleNormal="100" workbookViewId="0">
      <pane ySplit="3" topLeftCell="A4" activePane="bottomLeft" state="frozen"/>
      <selection pane="bottomLeft" activeCell="J8" sqref="J8"/>
    </sheetView>
  </sheetViews>
  <sheetFormatPr defaultColWidth="8.85546875" defaultRowHeight="12"/>
  <cols>
    <col min="1" max="1" width="0" style="1" hidden="1" customWidth="1"/>
    <col min="2" max="2" width="26.7109375" style="1" customWidth="1"/>
    <col min="3" max="3" width="25.85546875" style="1" customWidth="1"/>
    <col min="4" max="4" width="62" style="1" customWidth="1"/>
    <col min="5" max="5" width="69.28515625" style="1" customWidth="1"/>
    <col min="6" max="16384" width="8.85546875" style="1"/>
  </cols>
  <sheetData>
    <row r="1" spans="1:5" ht="20.25" customHeight="1" thickBot="1">
      <c r="B1" s="4" t="s">
        <v>420</v>
      </c>
    </row>
    <row r="2" spans="1:5">
      <c r="B2" s="323" t="s">
        <v>190</v>
      </c>
      <c r="C2" s="324"/>
      <c r="D2" s="321" t="s">
        <v>86</v>
      </c>
      <c r="E2" s="322"/>
    </row>
    <row r="3" spans="1:5">
      <c r="B3" s="45" t="s">
        <v>6</v>
      </c>
      <c r="C3" s="46" t="s">
        <v>85</v>
      </c>
      <c r="D3" s="46" t="s">
        <v>84</v>
      </c>
      <c r="E3" s="47" t="s">
        <v>83</v>
      </c>
    </row>
    <row r="4" spans="1:5" ht="60">
      <c r="A4" s="12" t="s">
        <v>98</v>
      </c>
      <c r="B4" s="49" t="s">
        <v>196</v>
      </c>
      <c r="C4" s="49" t="s">
        <v>296</v>
      </c>
      <c r="D4" s="50" t="s">
        <v>215</v>
      </c>
      <c r="E4" s="51" t="s">
        <v>247</v>
      </c>
    </row>
    <row r="5" spans="1:5" ht="72">
      <c r="A5" s="36" t="s">
        <v>99</v>
      </c>
      <c r="B5" s="52" t="s">
        <v>197</v>
      </c>
      <c r="C5" s="53" t="s">
        <v>297</v>
      </c>
      <c r="D5" s="54" t="s">
        <v>245</v>
      </c>
      <c r="E5" s="54" t="s">
        <v>248</v>
      </c>
    </row>
    <row r="6" spans="1:5" s="33" customFormat="1" ht="48">
      <c r="A6" s="36" t="s">
        <v>99</v>
      </c>
      <c r="B6" s="52" t="s">
        <v>197</v>
      </c>
      <c r="C6" s="52" t="s">
        <v>298</v>
      </c>
      <c r="D6" s="55" t="s">
        <v>218</v>
      </c>
      <c r="E6" s="55" t="s">
        <v>216</v>
      </c>
    </row>
    <row r="7" spans="1:5" s="6" customFormat="1" ht="36">
      <c r="A7" s="35" t="s">
        <v>145</v>
      </c>
      <c r="B7" s="56" t="s">
        <v>197</v>
      </c>
      <c r="C7" s="56" t="s">
        <v>299</v>
      </c>
      <c r="D7" s="57" t="s">
        <v>246</v>
      </c>
      <c r="E7" s="57" t="s">
        <v>217</v>
      </c>
    </row>
    <row r="8" spans="1:5" s="6" customFormat="1" ht="156">
      <c r="A8" s="35" t="s">
        <v>103</v>
      </c>
      <c r="B8" s="60" t="s">
        <v>198</v>
      </c>
      <c r="C8" s="60" t="s">
        <v>300</v>
      </c>
      <c r="D8" s="61" t="s">
        <v>220</v>
      </c>
      <c r="E8" s="61" t="s">
        <v>219</v>
      </c>
    </row>
    <row r="9" spans="1:5" s="6" customFormat="1" ht="84">
      <c r="A9" s="35" t="s">
        <v>135</v>
      </c>
      <c r="B9" s="62" t="s">
        <v>198</v>
      </c>
      <c r="C9" s="63" t="s">
        <v>301</v>
      </c>
      <c r="D9" s="64" t="s">
        <v>279</v>
      </c>
      <c r="E9" s="65" t="s">
        <v>221</v>
      </c>
    </row>
    <row r="10" spans="1:5" s="6" customFormat="1" ht="96">
      <c r="A10" s="35" t="s">
        <v>134</v>
      </c>
      <c r="B10" s="62" t="s">
        <v>198</v>
      </c>
      <c r="C10" s="63" t="s">
        <v>302</v>
      </c>
      <c r="D10" s="64" t="s">
        <v>224</v>
      </c>
      <c r="E10" s="65" t="s">
        <v>222</v>
      </c>
    </row>
    <row r="11" spans="1:5" s="6" customFormat="1" ht="84">
      <c r="A11" s="35" t="s">
        <v>136</v>
      </c>
      <c r="B11" s="62" t="s">
        <v>198</v>
      </c>
      <c r="C11" s="63" t="s">
        <v>303</v>
      </c>
      <c r="D11" s="64" t="s">
        <v>223</v>
      </c>
      <c r="E11" s="65" t="s">
        <v>221</v>
      </c>
    </row>
    <row r="12" spans="1:5" s="6" customFormat="1" ht="120">
      <c r="A12" s="35" t="s">
        <v>137</v>
      </c>
      <c r="B12" s="62" t="s">
        <v>198</v>
      </c>
      <c r="C12" s="63" t="s">
        <v>304</v>
      </c>
      <c r="D12" s="64" t="s">
        <v>224</v>
      </c>
      <c r="E12" s="65" t="s">
        <v>225</v>
      </c>
    </row>
    <row r="13" spans="1:5" s="6" customFormat="1" ht="48">
      <c r="A13" s="35" t="s">
        <v>138</v>
      </c>
      <c r="B13" s="62" t="s">
        <v>198</v>
      </c>
      <c r="C13" s="63" t="s">
        <v>305</v>
      </c>
      <c r="D13" s="64" t="s">
        <v>223</v>
      </c>
      <c r="E13" s="66" t="s">
        <v>249</v>
      </c>
    </row>
    <row r="14" spans="1:5" s="6" customFormat="1" ht="48">
      <c r="A14" s="35" t="s">
        <v>132</v>
      </c>
      <c r="B14" s="80" t="s">
        <v>199</v>
      </c>
      <c r="C14" s="70" t="s">
        <v>306</v>
      </c>
      <c r="D14" s="71" t="s">
        <v>251</v>
      </c>
      <c r="E14" s="71" t="s">
        <v>250</v>
      </c>
    </row>
    <row r="15" spans="1:5" s="6" customFormat="1" ht="60">
      <c r="A15" s="35" t="s">
        <v>139</v>
      </c>
      <c r="B15" s="70" t="s">
        <v>199</v>
      </c>
      <c r="C15" s="70" t="s">
        <v>307</v>
      </c>
      <c r="D15" s="71" t="s">
        <v>252</v>
      </c>
      <c r="E15" s="71" t="s">
        <v>254</v>
      </c>
    </row>
    <row r="16" spans="1:5" s="6" customFormat="1" ht="60">
      <c r="A16" s="35" t="s">
        <v>131</v>
      </c>
      <c r="B16" s="70" t="s">
        <v>199</v>
      </c>
      <c r="C16" s="70" t="s">
        <v>308</v>
      </c>
      <c r="D16" s="71" t="s">
        <v>252</v>
      </c>
      <c r="E16" s="71" t="s">
        <v>254</v>
      </c>
    </row>
    <row r="17" spans="1:5" s="6" customFormat="1" ht="84">
      <c r="A17" s="35" t="s">
        <v>133</v>
      </c>
      <c r="B17" s="70" t="s">
        <v>199</v>
      </c>
      <c r="C17" s="70" t="s">
        <v>309</v>
      </c>
      <c r="D17" s="71" t="s">
        <v>252</v>
      </c>
      <c r="E17" s="71" t="s">
        <v>253</v>
      </c>
    </row>
    <row r="18" spans="1:5" s="6" customFormat="1" ht="60">
      <c r="A18" s="35" t="s">
        <v>102</v>
      </c>
      <c r="B18" s="58" t="s">
        <v>200</v>
      </c>
      <c r="C18" s="58" t="s">
        <v>310</v>
      </c>
      <c r="D18" s="59" t="s">
        <v>256</v>
      </c>
      <c r="E18" s="59" t="s">
        <v>255</v>
      </c>
    </row>
    <row r="19" spans="1:5" s="34" customFormat="1" ht="72">
      <c r="A19" s="44" t="s">
        <v>359</v>
      </c>
      <c r="B19" s="73" t="s">
        <v>201</v>
      </c>
      <c r="C19" s="75" t="s">
        <v>311</v>
      </c>
      <c r="D19" s="76" t="s">
        <v>262</v>
      </c>
      <c r="E19" s="76" t="s">
        <v>263</v>
      </c>
    </row>
    <row r="20" spans="1:5" s="6" customFormat="1" ht="60">
      <c r="A20" s="44" t="s">
        <v>112</v>
      </c>
      <c r="B20" s="73" t="s">
        <v>201</v>
      </c>
      <c r="C20" s="74" t="s">
        <v>312</v>
      </c>
      <c r="D20" s="76" t="s">
        <v>257</v>
      </c>
      <c r="E20" s="76" t="s">
        <v>39</v>
      </c>
    </row>
    <row r="21" spans="1:5" s="34" customFormat="1" ht="96">
      <c r="A21" s="44" t="s">
        <v>100</v>
      </c>
      <c r="B21" s="77" t="s">
        <v>201</v>
      </c>
      <c r="C21" s="78" t="s">
        <v>366</v>
      </c>
      <c r="D21" s="72" t="s">
        <v>258</v>
      </c>
      <c r="E21" s="72" t="s">
        <v>259</v>
      </c>
    </row>
    <row r="22" spans="1:5" s="6" customFormat="1" ht="36">
      <c r="A22" s="44" t="s">
        <v>113</v>
      </c>
      <c r="B22" s="79" t="s">
        <v>201</v>
      </c>
      <c r="C22" s="74" t="s">
        <v>313</v>
      </c>
      <c r="D22" s="76" t="s">
        <v>261</v>
      </c>
      <c r="E22" s="76" t="s">
        <v>260</v>
      </c>
    </row>
    <row r="23" spans="1:5" s="6" customFormat="1" ht="48">
      <c r="A23" s="35" t="s">
        <v>360</v>
      </c>
      <c r="B23" s="81" t="s">
        <v>202</v>
      </c>
      <c r="C23" s="81" t="s">
        <v>314</v>
      </c>
      <c r="D23" s="82" t="s">
        <v>265</v>
      </c>
      <c r="E23" s="82" t="s">
        <v>266</v>
      </c>
    </row>
    <row r="24" spans="1:5" s="6" customFormat="1" ht="60">
      <c r="A24" s="35" t="s">
        <v>108</v>
      </c>
      <c r="B24" s="81" t="s">
        <v>202</v>
      </c>
      <c r="C24" s="81" t="s">
        <v>315</v>
      </c>
      <c r="D24" s="82" t="s">
        <v>264</v>
      </c>
      <c r="E24" s="82" t="s">
        <v>50</v>
      </c>
    </row>
    <row r="25" spans="1:5" s="6" customFormat="1" ht="36">
      <c r="A25" s="35" t="s">
        <v>109</v>
      </c>
      <c r="B25" s="81" t="s">
        <v>202</v>
      </c>
      <c r="C25" s="81" t="s">
        <v>316</v>
      </c>
      <c r="D25" s="82" t="s">
        <v>267</v>
      </c>
      <c r="E25" s="82" t="s">
        <v>31</v>
      </c>
    </row>
    <row r="26" spans="1:5" s="6" customFormat="1" ht="60">
      <c r="A26" s="35" t="s">
        <v>110</v>
      </c>
      <c r="B26" s="81" t="s">
        <v>202</v>
      </c>
      <c r="C26" s="81" t="s">
        <v>317</v>
      </c>
      <c r="D26" s="82" t="s">
        <v>265</v>
      </c>
      <c r="E26" s="82" t="s">
        <v>268</v>
      </c>
    </row>
    <row r="27" spans="1:5" s="6" customFormat="1" ht="60">
      <c r="A27" s="35" t="s">
        <v>111</v>
      </c>
      <c r="B27" s="87" t="s">
        <v>203</v>
      </c>
      <c r="C27" s="87" t="s">
        <v>318</v>
      </c>
      <c r="D27" s="88" t="s">
        <v>269</v>
      </c>
      <c r="E27" s="88" t="s">
        <v>274</v>
      </c>
    </row>
    <row r="28" spans="1:5" s="6" customFormat="1" ht="48">
      <c r="A28" s="35" t="s">
        <v>111</v>
      </c>
      <c r="B28" s="87" t="s">
        <v>203</v>
      </c>
      <c r="C28" s="89" t="s">
        <v>319</v>
      </c>
      <c r="D28" s="88" t="s">
        <v>270</v>
      </c>
      <c r="E28" s="88" t="s">
        <v>272</v>
      </c>
    </row>
    <row r="29" spans="1:5" s="6" customFormat="1" ht="36">
      <c r="A29" s="35" t="s">
        <v>101</v>
      </c>
      <c r="B29" s="90" t="s">
        <v>203</v>
      </c>
      <c r="C29" s="91" t="s">
        <v>320</v>
      </c>
      <c r="D29" s="92" t="s">
        <v>271</v>
      </c>
      <c r="E29" s="93" t="s">
        <v>273</v>
      </c>
    </row>
    <row r="30" spans="1:5" s="6" customFormat="1" ht="36">
      <c r="A30" s="35" t="s">
        <v>105</v>
      </c>
      <c r="B30" s="94" t="s">
        <v>204</v>
      </c>
      <c r="C30" s="94" t="s">
        <v>321</v>
      </c>
      <c r="D30" s="72" t="s">
        <v>276</v>
      </c>
      <c r="E30" s="72" t="s">
        <v>275</v>
      </c>
    </row>
    <row r="31" spans="1:5" s="6" customFormat="1" ht="60">
      <c r="A31" s="35" t="s">
        <v>154</v>
      </c>
      <c r="B31" s="74" t="s">
        <v>204</v>
      </c>
      <c r="C31" s="74" t="s">
        <v>322</v>
      </c>
      <c r="D31" s="76" t="s">
        <v>278</v>
      </c>
      <c r="E31" s="76" t="s">
        <v>277</v>
      </c>
    </row>
    <row r="32" spans="1:5" s="6" customFormat="1" ht="60">
      <c r="A32" s="35" t="s">
        <v>140</v>
      </c>
      <c r="B32" s="67" t="s">
        <v>205</v>
      </c>
      <c r="C32" s="67" t="s">
        <v>323</v>
      </c>
      <c r="D32" s="68" t="s">
        <v>284</v>
      </c>
      <c r="E32" s="68" t="s">
        <v>285</v>
      </c>
    </row>
    <row r="33" spans="1:5" s="6" customFormat="1" ht="48">
      <c r="A33" s="35" t="s">
        <v>141</v>
      </c>
      <c r="B33" s="67" t="s">
        <v>205</v>
      </c>
      <c r="C33" s="69" t="s">
        <v>324</v>
      </c>
      <c r="D33" s="68" t="s">
        <v>281</v>
      </c>
      <c r="E33" s="68" t="s">
        <v>283</v>
      </c>
    </row>
    <row r="34" spans="1:5" s="6" customFormat="1" ht="36">
      <c r="A34" s="35" t="s">
        <v>142</v>
      </c>
      <c r="B34" s="67" t="s">
        <v>205</v>
      </c>
      <c r="C34" s="67" t="s">
        <v>325</v>
      </c>
      <c r="D34" s="68" t="s">
        <v>281</v>
      </c>
      <c r="E34" s="68" t="s">
        <v>282</v>
      </c>
    </row>
    <row r="35" spans="1:5" s="6" customFormat="1" ht="48">
      <c r="A35" s="35" t="s">
        <v>143</v>
      </c>
      <c r="B35" s="67" t="s">
        <v>205</v>
      </c>
      <c r="C35" s="67" t="s">
        <v>326</v>
      </c>
      <c r="D35" s="68" t="s">
        <v>235</v>
      </c>
      <c r="E35" s="68" t="s">
        <v>58</v>
      </c>
    </row>
    <row r="36" spans="1:5" s="6" customFormat="1" ht="36">
      <c r="A36" s="35" t="s">
        <v>144</v>
      </c>
      <c r="B36" s="67" t="s">
        <v>205</v>
      </c>
      <c r="C36" s="67" t="s">
        <v>327</v>
      </c>
      <c r="D36" s="68" t="s">
        <v>280</v>
      </c>
      <c r="E36" s="68" t="s">
        <v>27</v>
      </c>
    </row>
    <row r="37" spans="1:5" s="6" customFormat="1" ht="36">
      <c r="A37" s="35" t="s">
        <v>115</v>
      </c>
      <c r="B37" s="83" t="s">
        <v>206</v>
      </c>
      <c r="C37" s="83" t="s">
        <v>328</v>
      </c>
      <c r="D37" s="84" t="s">
        <v>238</v>
      </c>
      <c r="E37" s="84" t="s">
        <v>237</v>
      </c>
    </row>
    <row r="38" spans="1:5" s="6" customFormat="1" ht="36">
      <c r="A38" s="35" t="s">
        <v>116</v>
      </c>
      <c r="B38" s="83" t="s">
        <v>206</v>
      </c>
      <c r="C38" s="83" t="s">
        <v>329</v>
      </c>
      <c r="D38" s="84" t="s">
        <v>238</v>
      </c>
      <c r="E38" s="84" t="s">
        <v>239</v>
      </c>
    </row>
    <row r="39" spans="1:5" s="6" customFormat="1" ht="48">
      <c r="A39" s="35" t="s">
        <v>117</v>
      </c>
      <c r="B39" s="85" t="s">
        <v>207</v>
      </c>
      <c r="C39" s="85" t="s">
        <v>330</v>
      </c>
      <c r="D39" s="86" t="s">
        <v>241</v>
      </c>
      <c r="E39" s="86" t="s">
        <v>242</v>
      </c>
    </row>
    <row r="40" spans="1:5" s="6" customFormat="1" ht="36">
      <c r="A40" s="35" t="s">
        <v>118</v>
      </c>
      <c r="B40" s="85" t="s">
        <v>207</v>
      </c>
      <c r="C40" s="85" t="s">
        <v>331</v>
      </c>
      <c r="D40" s="86" t="s">
        <v>240</v>
      </c>
      <c r="E40" s="86" t="s">
        <v>67</v>
      </c>
    </row>
    <row r="41" spans="1:5" s="6" customFormat="1" ht="72">
      <c r="A41" s="35" t="s">
        <v>119</v>
      </c>
      <c r="B41" s="83" t="s">
        <v>208</v>
      </c>
      <c r="C41" s="83" t="s">
        <v>332</v>
      </c>
      <c r="D41" s="84" t="s">
        <v>243</v>
      </c>
      <c r="E41" s="84" t="s">
        <v>244</v>
      </c>
    </row>
    <row r="42" spans="1:5" s="6" customFormat="1" ht="72">
      <c r="A42" s="35" t="s">
        <v>120</v>
      </c>
      <c r="B42" s="83" t="s">
        <v>208</v>
      </c>
      <c r="C42" s="83" t="s">
        <v>333</v>
      </c>
      <c r="D42" s="84" t="s">
        <v>243</v>
      </c>
      <c r="E42" s="84" t="s">
        <v>244</v>
      </c>
    </row>
    <row r="43" spans="1:5" s="6" customFormat="1" ht="36">
      <c r="A43" s="35" t="s">
        <v>121</v>
      </c>
      <c r="B43" s="85" t="s">
        <v>209</v>
      </c>
      <c r="C43" s="85" t="s">
        <v>334</v>
      </c>
      <c r="D43" s="86" t="s">
        <v>288</v>
      </c>
      <c r="E43" s="86" t="s">
        <v>286</v>
      </c>
    </row>
    <row r="44" spans="1:5" s="6" customFormat="1" ht="36">
      <c r="A44" s="35" t="s">
        <v>122</v>
      </c>
      <c r="B44" s="85" t="s">
        <v>209</v>
      </c>
      <c r="C44" s="85" t="s">
        <v>335</v>
      </c>
      <c r="D44" s="86" t="s">
        <v>288</v>
      </c>
      <c r="E44" s="86" t="s">
        <v>287</v>
      </c>
    </row>
    <row r="45" spans="1:5" s="6" customFormat="1" ht="36">
      <c r="A45" s="35" t="s">
        <v>124</v>
      </c>
      <c r="B45" s="83" t="s">
        <v>210</v>
      </c>
      <c r="C45" s="83" t="s">
        <v>336</v>
      </c>
      <c r="D45" s="84" t="s">
        <v>289</v>
      </c>
      <c r="E45" s="98" t="s">
        <v>52</v>
      </c>
    </row>
    <row r="46" spans="1:5" s="34" customFormat="1" ht="36">
      <c r="A46" s="35" t="s">
        <v>123</v>
      </c>
      <c r="B46" s="83" t="s">
        <v>211</v>
      </c>
      <c r="C46" s="83" t="s">
        <v>337</v>
      </c>
      <c r="D46" s="84" t="s">
        <v>289</v>
      </c>
      <c r="E46" s="98" t="s">
        <v>52</v>
      </c>
    </row>
    <row r="47" spans="1:5" s="34" customFormat="1" ht="36">
      <c r="A47" s="35" t="s">
        <v>125</v>
      </c>
      <c r="B47" s="83" t="s">
        <v>211</v>
      </c>
      <c r="C47" s="83" t="s">
        <v>338</v>
      </c>
      <c r="D47" s="84" t="s">
        <v>289</v>
      </c>
      <c r="E47" s="98" t="s">
        <v>52</v>
      </c>
    </row>
    <row r="48" spans="1:5" s="34" customFormat="1" ht="48">
      <c r="A48" s="35" t="s">
        <v>126</v>
      </c>
      <c r="B48" s="85" t="s">
        <v>212</v>
      </c>
      <c r="C48" s="85" t="s">
        <v>339</v>
      </c>
      <c r="D48" s="86" t="s">
        <v>290</v>
      </c>
      <c r="E48" s="86" t="s">
        <v>63</v>
      </c>
    </row>
    <row r="49" spans="1:5" s="34" customFormat="1" ht="36">
      <c r="A49" s="35" t="s">
        <v>127</v>
      </c>
      <c r="B49" s="85" t="s">
        <v>212</v>
      </c>
      <c r="C49" s="85" t="s">
        <v>340</v>
      </c>
      <c r="D49" s="86" t="s">
        <v>290</v>
      </c>
      <c r="E49" s="86" t="s">
        <v>63</v>
      </c>
    </row>
    <row r="50" spans="1:5" s="34" customFormat="1" ht="48">
      <c r="A50" s="35" t="s">
        <v>128</v>
      </c>
      <c r="B50" s="85" t="s">
        <v>212</v>
      </c>
      <c r="C50" s="85" t="s">
        <v>341</v>
      </c>
      <c r="D50" s="86" t="s">
        <v>290</v>
      </c>
      <c r="E50" s="86" t="s">
        <v>291</v>
      </c>
    </row>
    <row r="51" spans="1:5" s="6" customFormat="1" ht="36">
      <c r="A51" s="35" t="s">
        <v>129</v>
      </c>
      <c r="B51" s="85" t="s">
        <v>212</v>
      </c>
      <c r="C51" s="85" t="s">
        <v>342</v>
      </c>
      <c r="D51" s="86" t="s">
        <v>293</v>
      </c>
      <c r="E51" s="86" t="s">
        <v>292</v>
      </c>
    </row>
    <row r="52" spans="1:5" s="6" customFormat="1" ht="48">
      <c r="A52" s="35" t="s">
        <v>104</v>
      </c>
      <c r="B52" s="99" t="s">
        <v>213</v>
      </c>
      <c r="C52" s="99" t="s">
        <v>343</v>
      </c>
      <c r="D52" s="101" t="s">
        <v>235</v>
      </c>
      <c r="E52" s="100" t="s">
        <v>234</v>
      </c>
    </row>
    <row r="53" spans="1:5" s="6" customFormat="1" ht="60">
      <c r="A53" s="35" t="s">
        <v>130</v>
      </c>
      <c r="B53" s="83" t="s">
        <v>213</v>
      </c>
      <c r="C53" s="83" t="s">
        <v>344</v>
      </c>
      <c r="D53" s="84" t="s">
        <v>235</v>
      </c>
      <c r="E53" s="84" t="s">
        <v>236</v>
      </c>
    </row>
    <row r="54" spans="1:5" s="34" customFormat="1" ht="48">
      <c r="A54" s="35" t="s">
        <v>153</v>
      </c>
      <c r="B54" s="35" t="s">
        <v>214</v>
      </c>
      <c r="C54" s="35" t="s">
        <v>345</v>
      </c>
      <c r="D54" s="116" t="s">
        <v>372</v>
      </c>
      <c r="E54" s="116" t="s">
        <v>370</v>
      </c>
    </row>
    <row r="55" spans="1:5" s="34" customFormat="1" ht="36">
      <c r="A55" s="35" t="s">
        <v>153</v>
      </c>
      <c r="B55" s="35" t="s">
        <v>214</v>
      </c>
      <c r="C55" s="12" t="s">
        <v>346</v>
      </c>
      <c r="D55" s="116" t="s">
        <v>373</v>
      </c>
      <c r="E55" s="116" t="s">
        <v>375</v>
      </c>
    </row>
    <row r="56" spans="1:5" s="34" customFormat="1" ht="72">
      <c r="A56" s="35" t="s">
        <v>153</v>
      </c>
      <c r="B56" s="35" t="s">
        <v>214</v>
      </c>
      <c r="C56" s="35" t="s">
        <v>347</v>
      </c>
      <c r="D56" s="116" t="s">
        <v>380</v>
      </c>
      <c r="E56" s="116" t="s">
        <v>371</v>
      </c>
    </row>
    <row r="57" spans="1:5" s="34" customFormat="1" ht="36">
      <c r="A57" s="35" t="s">
        <v>153</v>
      </c>
      <c r="B57" s="35" t="s">
        <v>214</v>
      </c>
      <c r="C57" s="35" t="s">
        <v>348</v>
      </c>
      <c r="D57" s="116" t="s">
        <v>378</v>
      </c>
      <c r="E57" s="116" t="s">
        <v>377</v>
      </c>
    </row>
    <row r="58" spans="1:5" s="34" customFormat="1" ht="24">
      <c r="A58" s="35" t="s">
        <v>153</v>
      </c>
      <c r="B58" s="35" t="s">
        <v>214</v>
      </c>
      <c r="C58" s="35" t="s">
        <v>349</v>
      </c>
      <c r="D58" s="116" t="s">
        <v>379</v>
      </c>
      <c r="E58" s="116" t="s">
        <v>72</v>
      </c>
    </row>
    <row r="59" spans="1:5" s="34" customFormat="1" ht="36">
      <c r="A59" s="35" t="s">
        <v>153</v>
      </c>
      <c r="B59" s="35" t="s">
        <v>214</v>
      </c>
      <c r="C59" s="35" t="s">
        <v>350</v>
      </c>
      <c r="D59" s="116" t="s">
        <v>376</v>
      </c>
      <c r="E59" s="116" t="s">
        <v>374</v>
      </c>
    </row>
    <row r="60" spans="1:5" s="34" customFormat="1" ht="36">
      <c r="A60" s="35" t="s">
        <v>153</v>
      </c>
      <c r="B60" s="35" t="s">
        <v>214</v>
      </c>
      <c r="C60" s="35" t="s">
        <v>351</v>
      </c>
      <c r="D60" s="116" t="s">
        <v>376</v>
      </c>
      <c r="E60" s="116" t="s">
        <v>374</v>
      </c>
    </row>
    <row r="61" spans="1:5" s="34" customFormat="1" ht="48.75">
      <c r="A61" s="48" t="s">
        <v>155</v>
      </c>
      <c r="B61" s="95" t="s">
        <v>294</v>
      </c>
      <c r="C61" s="97" t="s">
        <v>352</v>
      </c>
      <c r="D61" s="102" t="s">
        <v>227</v>
      </c>
      <c r="E61" s="82" t="s">
        <v>231</v>
      </c>
    </row>
    <row r="62" spans="1:5" s="34" customFormat="1" ht="36">
      <c r="A62" s="35" t="s">
        <v>106</v>
      </c>
      <c r="B62" s="103" t="s">
        <v>295</v>
      </c>
      <c r="C62" s="97" t="s">
        <v>353</v>
      </c>
      <c r="D62" s="82" t="s">
        <v>226</v>
      </c>
      <c r="E62" s="82" t="s">
        <v>230</v>
      </c>
    </row>
    <row r="63" spans="1:5" s="34" customFormat="1" ht="48">
      <c r="A63" s="35" t="s">
        <v>107</v>
      </c>
      <c r="B63" s="81" t="s">
        <v>295</v>
      </c>
      <c r="C63" s="95" t="s">
        <v>354</v>
      </c>
      <c r="D63" s="96" t="s">
        <v>232</v>
      </c>
      <c r="E63" s="96" t="s">
        <v>233</v>
      </c>
    </row>
    <row r="64" spans="1:5" s="34" customFormat="1" ht="36">
      <c r="A64" s="35" t="s">
        <v>114</v>
      </c>
      <c r="B64" s="104" t="s">
        <v>295</v>
      </c>
      <c r="C64" s="103" t="s">
        <v>355</v>
      </c>
      <c r="D64" s="105" t="s">
        <v>228</v>
      </c>
      <c r="E64" s="105" t="s">
        <v>229</v>
      </c>
    </row>
    <row r="65" spans="1:5" s="6" customFormat="1" ht="48">
      <c r="A65" s="35" t="s">
        <v>150</v>
      </c>
      <c r="B65" s="117" t="s">
        <v>381</v>
      </c>
      <c r="C65" s="117" t="s">
        <v>147</v>
      </c>
      <c r="D65" s="118" t="s">
        <v>376</v>
      </c>
      <c r="E65" s="118" t="s">
        <v>76</v>
      </c>
    </row>
    <row r="66" spans="1:5" s="6" customFormat="1" ht="48">
      <c r="A66" s="35" t="s">
        <v>151</v>
      </c>
      <c r="B66" s="117" t="s">
        <v>381</v>
      </c>
      <c r="C66" s="117" t="s">
        <v>148</v>
      </c>
      <c r="D66" s="118" t="s">
        <v>376</v>
      </c>
      <c r="E66" s="118" t="s">
        <v>76</v>
      </c>
    </row>
    <row r="67" spans="1:5" s="6" customFormat="1" ht="48">
      <c r="A67" s="35" t="s">
        <v>152</v>
      </c>
      <c r="B67" s="117" t="s">
        <v>381</v>
      </c>
      <c r="C67" s="117" t="s">
        <v>149</v>
      </c>
      <c r="D67" s="118" t="s">
        <v>376</v>
      </c>
      <c r="E67" s="118" t="s">
        <v>76</v>
      </c>
    </row>
  </sheetData>
  <autoFilter ref="A3:E67"/>
  <mergeCells count="2">
    <mergeCell ref="D2:E2"/>
    <mergeCell ref="B2:C2"/>
  </mergeCells>
  <pageMargins left="0.70866141732283472" right="0.70866141732283472" top="0.78740157480314965" bottom="0.78740157480314965" header="0.31496062992125984" footer="0.31496062992125984"/>
  <pageSetup paperSize="9" scale="71" orientation="landscape" r:id="rId1"/>
  <rowBreaks count="2" manualBreakCount="2">
    <brk id="20" max="4" man="1"/>
    <brk id="32"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9"/>
  <sheetViews>
    <sheetView topLeftCell="A70" zoomScaleNormal="100" workbookViewId="0">
      <selection activeCell="A107" sqref="A107"/>
    </sheetView>
  </sheetViews>
  <sheetFormatPr defaultRowHeight="15"/>
  <cols>
    <col min="1" max="1" width="169.7109375" customWidth="1"/>
    <col min="2" max="2" width="34.7109375" customWidth="1"/>
    <col min="3" max="3" width="39.85546875" customWidth="1"/>
    <col min="23" max="23" width="9.140625" hidden="1" customWidth="1"/>
  </cols>
  <sheetData>
    <row r="1" spans="1:23" ht="38.25" customHeight="1">
      <c r="A1" s="27" t="s">
        <v>424</v>
      </c>
      <c r="B1" s="28" t="s">
        <v>22</v>
      </c>
      <c r="C1" s="29" t="s">
        <v>23</v>
      </c>
    </row>
    <row r="2" spans="1:23">
      <c r="A2" s="306" t="s">
        <v>426</v>
      </c>
      <c r="B2" s="307" t="s">
        <v>80</v>
      </c>
      <c r="C2" s="14"/>
      <c r="W2" t="s">
        <v>77</v>
      </c>
    </row>
    <row r="3" spans="1:23">
      <c r="A3" s="306" t="s">
        <v>427</v>
      </c>
      <c r="B3" s="308" t="s">
        <v>82</v>
      </c>
      <c r="C3" s="26"/>
      <c r="W3" s="31" t="s">
        <v>78</v>
      </c>
    </row>
    <row r="4" spans="1:23" ht="16.5" customHeight="1">
      <c r="A4" s="306" t="s">
        <v>428</v>
      </c>
      <c r="B4" s="308" t="s">
        <v>80</v>
      </c>
      <c r="C4" s="26"/>
      <c r="W4" s="31" t="s">
        <v>79</v>
      </c>
    </row>
    <row r="5" spans="1:23">
      <c r="A5" s="306" t="s">
        <v>429</v>
      </c>
      <c r="B5" s="308" t="s">
        <v>82</v>
      </c>
      <c r="C5" s="26"/>
      <c r="W5" s="31" t="s">
        <v>81</v>
      </c>
    </row>
    <row r="6" spans="1:23">
      <c r="A6" s="306" t="s">
        <v>430</v>
      </c>
      <c r="B6" s="308" t="s">
        <v>82</v>
      </c>
      <c r="C6" s="26"/>
      <c r="W6" s="31" t="s">
        <v>82</v>
      </c>
    </row>
    <row r="7" spans="1:23">
      <c r="A7" s="306" t="s">
        <v>24</v>
      </c>
      <c r="B7" s="308" t="s">
        <v>81</v>
      </c>
      <c r="C7" s="26"/>
      <c r="W7" s="31" t="s">
        <v>80</v>
      </c>
    </row>
    <row r="8" spans="1:23">
      <c r="A8" s="306" t="s">
        <v>431</v>
      </c>
      <c r="B8" s="308" t="s">
        <v>81</v>
      </c>
      <c r="C8" s="26"/>
    </row>
    <row r="9" spans="1:23">
      <c r="A9" s="306" t="s">
        <v>432</v>
      </c>
      <c r="B9" s="308" t="s">
        <v>81</v>
      </c>
      <c r="C9" s="26"/>
    </row>
    <row r="10" spans="1:23">
      <c r="A10" s="306" t="s">
        <v>433</v>
      </c>
      <c r="B10" s="308" t="s">
        <v>80</v>
      </c>
      <c r="C10" s="26"/>
    </row>
    <row r="11" spans="1:23">
      <c r="A11" s="306" t="s">
        <v>25</v>
      </c>
      <c r="B11" s="308" t="s">
        <v>80</v>
      </c>
      <c r="C11" s="26"/>
    </row>
    <row r="12" spans="1:23">
      <c r="A12" s="306" t="s">
        <v>26</v>
      </c>
      <c r="B12" s="308" t="s">
        <v>82</v>
      </c>
      <c r="C12" s="26"/>
    </row>
    <row r="13" spans="1:23">
      <c r="A13" s="306" t="s">
        <v>27</v>
      </c>
      <c r="B13" s="308" t="s">
        <v>82</v>
      </c>
      <c r="C13" s="26"/>
    </row>
    <row r="14" spans="1:23">
      <c r="A14" s="306" t="s">
        <v>28</v>
      </c>
      <c r="B14" s="308" t="s">
        <v>82</v>
      </c>
      <c r="C14" s="26"/>
    </row>
    <row r="15" spans="1:23">
      <c r="A15" s="306" t="s">
        <v>29</v>
      </c>
      <c r="B15" s="308" t="s">
        <v>81</v>
      </c>
      <c r="C15" s="26"/>
    </row>
    <row r="16" spans="1:23">
      <c r="A16" s="306" t="s">
        <v>30</v>
      </c>
      <c r="B16" s="308" t="s">
        <v>82</v>
      </c>
      <c r="C16" s="26"/>
    </row>
    <row r="17" spans="1:3">
      <c r="A17" s="306" t="s">
        <v>31</v>
      </c>
      <c r="B17" s="308" t="s">
        <v>80</v>
      </c>
      <c r="C17" s="26"/>
    </row>
    <row r="18" spans="1:3">
      <c r="A18" s="306" t="s">
        <v>434</v>
      </c>
      <c r="B18" s="308" t="s">
        <v>80</v>
      </c>
      <c r="C18" s="26"/>
    </row>
    <row r="19" spans="1:3">
      <c r="A19" s="306" t="s">
        <v>435</v>
      </c>
      <c r="B19" s="308" t="s">
        <v>80</v>
      </c>
      <c r="C19" s="26"/>
    </row>
    <row r="20" spans="1:3">
      <c r="A20" s="306" t="s">
        <v>436</v>
      </c>
      <c r="B20" s="308" t="s">
        <v>80</v>
      </c>
      <c r="C20" s="26"/>
    </row>
    <row r="21" spans="1:3">
      <c r="A21" s="306" t="s">
        <v>437</v>
      </c>
      <c r="B21" s="308" t="s">
        <v>80</v>
      </c>
      <c r="C21" s="26"/>
    </row>
    <row r="22" spans="1:3">
      <c r="A22" s="306" t="s">
        <v>438</v>
      </c>
      <c r="B22" s="308" t="s">
        <v>80</v>
      </c>
      <c r="C22" s="26"/>
    </row>
    <row r="23" spans="1:3">
      <c r="A23" s="306" t="s">
        <v>439</v>
      </c>
      <c r="B23" s="308" t="s">
        <v>80</v>
      </c>
      <c r="C23" s="26"/>
    </row>
    <row r="24" spans="1:3">
      <c r="A24" s="306" t="s">
        <v>32</v>
      </c>
      <c r="B24" s="308" t="s">
        <v>79</v>
      </c>
      <c r="C24" s="26"/>
    </row>
    <row r="25" spans="1:3">
      <c r="A25" s="306" t="s">
        <v>33</v>
      </c>
      <c r="B25" s="308" t="s">
        <v>80</v>
      </c>
      <c r="C25" s="26"/>
    </row>
    <row r="26" spans="1:3">
      <c r="A26" s="306" t="s">
        <v>34</v>
      </c>
      <c r="B26" s="308" t="s">
        <v>80</v>
      </c>
      <c r="C26" s="26"/>
    </row>
    <row r="27" spans="1:3">
      <c r="A27" s="306" t="s">
        <v>35</v>
      </c>
      <c r="B27" s="308" t="s">
        <v>82</v>
      </c>
      <c r="C27" s="26"/>
    </row>
    <row r="28" spans="1:3">
      <c r="A28" s="306" t="s">
        <v>36</v>
      </c>
      <c r="B28" s="308" t="s">
        <v>79</v>
      </c>
      <c r="C28" s="26"/>
    </row>
    <row r="29" spans="1:3">
      <c r="A29" s="306" t="s">
        <v>37</v>
      </c>
      <c r="B29" s="308" t="s">
        <v>82</v>
      </c>
      <c r="C29" s="26"/>
    </row>
    <row r="30" spans="1:3">
      <c r="A30" s="306" t="s">
        <v>38</v>
      </c>
      <c r="B30" s="308" t="s">
        <v>82</v>
      </c>
      <c r="C30" s="26"/>
    </row>
    <row r="31" spans="1:3">
      <c r="A31" s="306" t="s">
        <v>440</v>
      </c>
      <c r="B31" s="308" t="s">
        <v>82</v>
      </c>
      <c r="C31" s="26"/>
    </row>
    <row r="32" spans="1:3">
      <c r="A32" s="306" t="s">
        <v>441</v>
      </c>
      <c r="B32" s="308" t="s">
        <v>80</v>
      </c>
      <c r="C32" s="26"/>
    </row>
    <row r="33" spans="1:3">
      <c r="A33" s="306" t="s">
        <v>442</v>
      </c>
      <c r="B33" s="308" t="s">
        <v>82</v>
      </c>
      <c r="C33" s="26"/>
    </row>
    <row r="34" spans="1:3">
      <c r="A34" s="306" t="s">
        <v>443</v>
      </c>
      <c r="B34" s="308" t="s">
        <v>82</v>
      </c>
      <c r="C34" s="26"/>
    </row>
    <row r="35" spans="1:3">
      <c r="A35" s="306" t="s">
        <v>40</v>
      </c>
      <c r="B35" s="308" t="s">
        <v>81</v>
      </c>
      <c r="C35" s="26"/>
    </row>
    <row r="36" spans="1:3">
      <c r="A36" s="309" t="s">
        <v>41</v>
      </c>
      <c r="B36" s="308" t="s">
        <v>81</v>
      </c>
      <c r="C36" s="26"/>
    </row>
    <row r="37" spans="1:3">
      <c r="A37" s="309" t="s">
        <v>42</v>
      </c>
      <c r="B37" s="308" t="s">
        <v>81</v>
      </c>
      <c r="C37" s="26"/>
    </row>
    <row r="38" spans="1:3">
      <c r="A38" s="309" t="s">
        <v>444</v>
      </c>
      <c r="B38" s="308" t="s">
        <v>82</v>
      </c>
      <c r="C38" s="26"/>
    </row>
    <row r="39" spans="1:3">
      <c r="A39" s="309" t="s">
        <v>43</v>
      </c>
      <c r="B39" s="308" t="s">
        <v>81</v>
      </c>
      <c r="C39" s="26"/>
    </row>
    <row r="40" spans="1:3">
      <c r="A40" s="309" t="s">
        <v>445</v>
      </c>
      <c r="B40" s="308" t="s">
        <v>82</v>
      </c>
      <c r="C40" s="26"/>
    </row>
    <row r="41" spans="1:3">
      <c r="A41" s="309" t="s">
        <v>446</v>
      </c>
      <c r="B41" s="308" t="s">
        <v>82</v>
      </c>
      <c r="C41" s="26"/>
    </row>
    <row r="42" spans="1:3">
      <c r="A42" s="309" t="s">
        <v>447</v>
      </c>
      <c r="B42" s="308" t="s">
        <v>82</v>
      </c>
      <c r="C42" s="26"/>
    </row>
    <row r="43" spans="1:3">
      <c r="A43" s="309" t="s">
        <v>448</v>
      </c>
      <c r="B43" s="308" t="s">
        <v>82</v>
      </c>
      <c r="C43" s="26"/>
    </row>
    <row r="44" spans="1:3">
      <c r="A44" s="309" t="s">
        <v>44</v>
      </c>
      <c r="B44" s="308" t="s">
        <v>80</v>
      </c>
      <c r="C44" s="26"/>
    </row>
    <row r="45" spans="1:3">
      <c r="A45" s="309" t="s">
        <v>45</v>
      </c>
      <c r="B45" s="308" t="s">
        <v>80</v>
      </c>
      <c r="C45" s="26"/>
    </row>
    <row r="46" spans="1:3">
      <c r="A46" s="309" t="s">
        <v>46</v>
      </c>
      <c r="B46" s="308" t="s">
        <v>82</v>
      </c>
      <c r="C46" s="26"/>
    </row>
    <row r="47" spans="1:3">
      <c r="A47" s="309" t="s">
        <v>47</v>
      </c>
      <c r="B47" s="308" t="s">
        <v>80</v>
      </c>
      <c r="C47" s="26"/>
    </row>
    <row r="48" spans="1:3">
      <c r="A48" s="309" t="s">
        <v>449</v>
      </c>
      <c r="B48" s="308" t="s">
        <v>82</v>
      </c>
      <c r="C48" s="26"/>
    </row>
    <row r="49" spans="1:3">
      <c r="A49" s="309" t="s">
        <v>450</v>
      </c>
      <c r="B49" s="308" t="s">
        <v>80</v>
      </c>
      <c r="C49" s="26"/>
    </row>
    <row r="50" spans="1:3">
      <c r="A50" s="309" t="s">
        <v>451</v>
      </c>
      <c r="B50" s="308" t="s">
        <v>80</v>
      </c>
      <c r="C50" s="26"/>
    </row>
    <row r="51" spans="1:3">
      <c r="A51" s="309" t="s">
        <v>48</v>
      </c>
      <c r="B51" s="308" t="s">
        <v>82</v>
      </c>
      <c r="C51" s="26"/>
    </row>
    <row r="52" spans="1:3">
      <c r="A52" s="309" t="s">
        <v>452</v>
      </c>
      <c r="B52" s="308" t="s">
        <v>81</v>
      </c>
      <c r="C52" s="26"/>
    </row>
    <row r="53" spans="1:3">
      <c r="A53" s="309" t="s">
        <v>49</v>
      </c>
      <c r="B53" s="308" t="s">
        <v>80</v>
      </c>
      <c r="C53" s="26"/>
    </row>
    <row r="54" spans="1:3">
      <c r="A54" s="309" t="s">
        <v>453</v>
      </c>
      <c r="B54" s="308" t="s">
        <v>82</v>
      </c>
      <c r="C54" s="26"/>
    </row>
    <row r="55" spans="1:3">
      <c r="A55" s="309" t="s">
        <v>454</v>
      </c>
      <c r="B55" s="308" t="s">
        <v>82</v>
      </c>
      <c r="C55" s="26"/>
    </row>
    <row r="56" spans="1:3">
      <c r="A56" s="309" t="s">
        <v>50</v>
      </c>
      <c r="B56" s="308" t="s">
        <v>80</v>
      </c>
      <c r="C56" s="26"/>
    </row>
    <row r="57" spans="1:3">
      <c r="A57" s="309" t="s">
        <v>51</v>
      </c>
      <c r="B57" s="308" t="s">
        <v>80</v>
      </c>
      <c r="C57" s="26"/>
    </row>
    <row r="58" spans="1:3">
      <c r="A58" s="309" t="s">
        <v>455</v>
      </c>
      <c r="B58" s="308" t="s">
        <v>80</v>
      </c>
      <c r="C58" s="26"/>
    </row>
    <row r="59" spans="1:3">
      <c r="A59" s="309" t="s">
        <v>52</v>
      </c>
      <c r="B59" s="308" t="s">
        <v>82</v>
      </c>
      <c r="C59" s="26"/>
    </row>
    <row r="60" spans="1:3">
      <c r="A60" s="309" t="s">
        <v>456</v>
      </c>
      <c r="B60" s="308" t="s">
        <v>82</v>
      </c>
      <c r="C60" s="26"/>
    </row>
    <row r="61" spans="1:3">
      <c r="A61" s="309" t="s">
        <v>457</v>
      </c>
      <c r="B61" s="308" t="s">
        <v>82</v>
      </c>
      <c r="C61" s="26"/>
    </row>
    <row r="62" spans="1:3">
      <c r="A62" s="309" t="s">
        <v>53</v>
      </c>
      <c r="B62" s="308" t="s">
        <v>81</v>
      </c>
      <c r="C62" s="26"/>
    </row>
    <row r="63" spans="1:3">
      <c r="A63" s="309" t="s">
        <v>54</v>
      </c>
      <c r="B63" s="310" t="s">
        <v>81</v>
      </c>
      <c r="C63" s="30"/>
    </row>
    <row r="64" spans="1:3">
      <c r="A64" s="309" t="s">
        <v>55</v>
      </c>
      <c r="B64" s="310" t="s">
        <v>81</v>
      </c>
      <c r="C64" s="30"/>
    </row>
    <row r="65" spans="1:3">
      <c r="A65" s="309" t="s">
        <v>56</v>
      </c>
      <c r="B65" s="310" t="s">
        <v>81</v>
      </c>
      <c r="C65" s="30"/>
    </row>
    <row r="66" spans="1:3">
      <c r="A66" s="309" t="s">
        <v>57</v>
      </c>
      <c r="B66" s="310" t="s">
        <v>81</v>
      </c>
      <c r="C66" s="30"/>
    </row>
    <row r="67" spans="1:3" ht="25.5">
      <c r="A67" s="306" t="s">
        <v>458</v>
      </c>
      <c r="B67" s="310" t="s">
        <v>82</v>
      </c>
      <c r="C67" s="30"/>
    </row>
    <row r="68" spans="1:3">
      <c r="A68" s="306" t="s">
        <v>459</v>
      </c>
      <c r="B68" s="310" t="s">
        <v>82</v>
      </c>
      <c r="C68" s="30"/>
    </row>
    <row r="69" spans="1:3">
      <c r="A69" s="306" t="s">
        <v>59</v>
      </c>
      <c r="B69" s="310" t="s">
        <v>81</v>
      </c>
      <c r="C69" s="30"/>
    </row>
    <row r="70" spans="1:3">
      <c r="A70" s="306" t="s">
        <v>60</v>
      </c>
      <c r="B70" s="310" t="s">
        <v>81</v>
      </c>
      <c r="C70" s="30"/>
    </row>
    <row r="71" spans="1:3">
      <c r="A71" s="306" t="s">
        <v>61</v>
      </c>
      <c r="B71" s="310" t="s">
        <v>81</v>
      </c>
      <c r="C71" s="30"/>
    </row>
    <row r="72" spans="1:3">
      <c r="A72" s="306" t="s">
        <v>62</v>
      </c>
      <c r="B72" s="310" t="s">
        <v>81</v>
      </c>
      <c r="C72" s="30"/>
    </row>
    <row r="73" spans="1:3">
      <c r="A73" s="309" t="s">
        <v>460</v>
      </c>
      <c r="B73" s="310" t="s">
        <v>81</v>
      </c>
      <c r="C73" s="30"/>
    </row>
    <row r="74" spans="1:3">
      <c r="A74" s="309" t="s">
        <v>461</v>
      </c>
      <c r="B74" s="310" t="s">
        <v>82</v>
      </c>
      <c r="C74" s="30"/>
    </row>
    <row r="75" spans="1:3">
      <c r="A75" s="309" t="s">
        <v>462</v>
      </c>
      <c r="B75" s="310" t="s">
        <v>81</v>
      </c>
      <c r="C75" s="30"/>
    </row>
    <row r="76" spans="1:3">
      <c r="A76" s="309" t="s">
        <v>463</v>
      </c>
      <c r="B76" s="310" t="s">
        <v>82</v>
      </c>
      <c r="C76" s="30"/>
    </row>
    <row r="77" spans="1:3">
      <c r="A77" s="309" t="s">
        <v>464</v>
      </c>
      <c r="B77" s="310" t="s">
        <v>81</v>
      </c>
      <c r="C77" s="30"/>
    </row>
    <row r="78" spans="1:3">
      <c r="A78" s="309" t="s">
        <v>64</v>
      </c>
      <c r="B78" s="310" t="s">
        <v>82</v>
      </c>
      <c r="C78" s="30"/>
    </row>
    <row r="79" spans="1:3">
      <c r="A79" s="309" t="s">
        <v>65</v>
      </c>
      <c r="B79" s="310" t="s">
        <v>81</v>
      </c>
      <c r="C79" s="30"/>
    </row>
    <row r="80" spans="1:3">
      <c r="A80" s="309" t="s">
        <v>66</v>
      </c>
      <c r="B80" s="310" t="s">
        <v>82</v>
      </c>
      <c r="C80" s="30"/>
    </row>
    <row r="81" spans="1:3">
      <c r="A81" s="309" t="s">
        <v>465</v>
      </c>
      <c r="B81" s="310" t="s">
        <v>82</v>
      </c>
      <c r="C81" s="30"/>
    </row>
    <row r="82" spans="1:3">
      <c r="A82" s="309" t="s">
        <v>466</v>
      </c>
      <c r="B82" s="310" t="s">
        <v>82</v>
      </c>
      <c r="C82" s="30"/>
    </row>
    <row r="83" spans="1:3">
      <c r="A83" s="309" t="s">
        <v>68</v>
      </c>
      <c r="B83" s="310" t="s">
        <v>81</v>
      </c>
      <c r="C83" s="30"/>
    </row>
    <row r="84" spans="1:3">
      <c r="A84" s="309" t="s">
        <v>69</v>
      </c>
      <c r="B84" s="310" t="s">
        <v>81</v>
      </c>
      <c r="C84" s="30"/>
    </row>
    <row r="85" spans="1:3">
      <c r="A85" s="306" t="s">
        <v>70</v>
      </c>
      <c r="B85" s="310" t="s">
        <v>80</v>
      </c>
      <c r="C85" s="30"/>
    </row>
    <row r="86" spans="1:3">
      <c r="A86" s="306" t="s">
        <v>71</v>
      </c>
      <c r="B86" s="310" t="s">
        <v>81</v>
      </c>
      <c r="C86" s="30"/>
    </row>
    <row r="87" spans="1:3">
      <c r="A87" s="306" t="s">
        <v>467</v>
      </c>
      <c r="B87" s="310" t="s">
        <v>81</v>
      </c>
      <c r="C87" s="30"/>
    </row>
    <row r="88" spans="1:3">
      <c r="A88" s="306" t="s">
        <v>468</v>
      </c>
      <c r="B88" s="310" t="s">
        <v>82</v>
      </c>
      <c r="C88" s="30"/>
    </row>
    <row r="89" spans="1:3">
      <c r="A89" s="306" t="s">
        <v>469</v>
      </c>
      <c r="B89" s="310" t="s">
        <v>81</v>
      </c>
      <c r="C89" s="30"/>
    </row>
    <row r="90" spans="1:3">
      <c r="A90" s="306" t="s">
        <v>470</v>
      </c>
      <c r="B90" s="310" t="s">
        <v>81</v>
      </c>
      <c r="C90" s="30"/>
    </row>
    <row r="91" spans="1:3">
      <c r="A91" s="306" t="s">
        <v>471</v>
      </c>
      <c r="B91" s="310" t="s">
        <v>81</v>
      </c>
      <c r="C91" s="30"/>
    </row>
    <row r="92" spans="1:3">
      <c r="A92" s="306" t="s">
        <v>472</v>
      </c>
      <c r="B92" s="310" t="s">
        <v>82</v>
      </c>
      <c r="C92" s="30"/>
    </row>
    <row r="93" spans="1:3">
      <c r="A93" s="306" t="s">
        <v>473</v>
      </c>
      <c r="B93" s="310" t="s">
        <v>81</v>
      </c>
      <c r="C93" s="30"/>
    </row>
    <row r="94" spans="1:3">
      <c r="A94" s="306" t="s">
        <v>474</v>
      </c>
      <c r="B94" s="310" t="s">
        <v>81</v>
      </c>
      <c r="C94" s="30"/>
    </row>
    <row r="95" spans="1:3">
      <c r="A95" s="306" t="s">
        <v>475</v>
      </c>
      <c r="B95" s="310" t="s">
        <v>81</v>
      </c>
      <c r="C95" s="30"/>
    </row>
    <row r="96" spans="1:3">
      <c r="A96" s="306" t="s">
        <v>73</v>
      </c>
      <c r="B96" s="310" t="s">
        <v>82</v>
      </c>
      <c r="C96" s="30"/>
    </row>
    <row r="97" spans="1:3">
      <c r="A97" s="306" t="s">
        <v>74</v>
      </c>
      <c r="B97" s="310" t="s">
        <v>80</v>
      </c>
      <c r="C97" s="30"/>
    </row>
    <row r="98" spans="1:3">
      <c r="A98" s="306" t="s">
        <v>75</v>
      </c>
      <c r="B98" s="310" t="s">
        <v>82</v>
      </c>
      <c r="C98" s="30"/>
    </row>
    <row r="99" spans="1:3" ht="15.75" thickBot="1">
      <c r="A99" s="311" t="s">
        <v>476</v>
      </c>
      <c r="B99" s="312" t="s">
        <v>80</v>
      </c>
      <c r="C99" s="350"/>
    </row>
  </sheetData>
  <dataValidations count="2">
    <dataValidation type="list" allowBlank="1" showInputMessage="1" showErrorMessage="1" error="Vyberte hodnotu ze seznamu." sqref="B3:B99">
      <formula1>$W$2:$W$7</formula1>
    </dataValidation>
    <dataValidation type="list" allowBlank="1" showInputMessage="1" showErrorMessage="1" errorTitle="Neplatná hodnota." error="Vyberte hodnotu ze seznamu." sqref="B2">
      <formula1>$W$2:$W$7</formula1>
    </dataValidation>
  </dataValidations>
  <pageMargins left="0.7" right="0.7" top="0.78740157499999996" bottom="0.78740157499999996"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zoomScaleNormal="100" workbookViewId="0">
      <pane ySplit="3" topLeftCell="A4" activePane="bottomLeft" state="frozen"/>
      <selection pane="bottomLeft" activeCell="C54" sqref="C54"/>
    </sheetView>
  </sheetViews>
  <sheetFormatPr defaultColWidth="8.85546875" defaultRowHeight="12"/>
  <cols>
    <col min="1" max="1" width="30.7109375" style="2" customWidth="1"/>
    <col min="2" max="2" width="50.42578125" style="2" customWidth="1"/>
    <col min="3" max="3" width="29.28515625" style="2" customWidth="1"/>
    <col min="4" max="4" width="30.7109375" style="2" customWidth="1"/>
    <col min="5" max="16384" width="8.85546875" style="2"/>
  </cols>
  <sheetData>
    <row r="1" spans="1:5" ht="28.9" customHeight="1" thickBot="1">
      <c r="A1" s="9" t="s">
        <v>191</v>
      </c>
    </row>
    <row r="2" spans="1:5" ht="15" customHeight="1">
      <c r="A2" s="325" t="s">
        <v>190</v>
      </c>
      <c r="B2" s="326"/>
      <c r="C2" s="327" t="s">
        <v>7</v>
      </c>
      <c r="D2" s="328"/>
    </row>
    <row r="3" spans="1:5" ht="25.9" customHeight="1" thickBot="1">
      <c r="A3" s="23" t="s">
        <v>0</v>
      </c>
      <c r="B3" s="32" t="s">
        <v>8</v>
      </c>
      <c r="C3" s="25" t="s">
        <v>13</v>
      </c>
      <c r="D3" s="24" t="s">
        <v>14</v>
      </c>
    </row>
    <row r="4" spans="1:5" ht="47.25" customHeight="1">
      <c r="A4" s="157" t="s">
        <v>196</v>
      </c>
      <c r="B4" s="122" t="s">
        <v>296</v>
      </c>
      <c r="C4" s="123" t="s">
        <v>358</v>
      </c>
      <c r="D4" s="107" t="s">
        <v>387</v>
      </c>
    </row>
    <row r="5" spans="1:5" ht="48.75" customHeight="1">
      <c r="A5" s="158" t="s">
        <v>197</v>
      </c>
      <c r="B5" s="121" t="s">
        <v>297</v>
      </c>
      <c r="C5" s="42" t="s">
        <v>358</v>
      </c>
      <c r="D5" s="119" t="s">
        <v>387</v>
      </c>
    </row>
    <row r="6" spans="1:5" ht="39" customHeight="1">
      <c r="A6" s="158" t="s">
        <v>197</v>
      </c>
      <c r="B6" s="124" t="s">
        <v>298</v>
      </c>
      <c r="C6" s="125" t="s">
        <v>358</v>
      </c>
      <c r="D6" s="119" t="s">
        <v>388</v>
      </c>
    </row>
    <row r="7" spans="1:5" ht="28.5" customHeight="1">
      <c r="A7" s="159" t="s">
        <v>197</v>
      </c>
      <c r="B7" s="126" t="s">
        <v>299</v>
      </c>
      <c r="C7" s="125" t="s">
        <v>358</v>
      </c>
      <c r="D7" s="119" t="s">
        <v>388</v>
      </c>
    </row>
    <row r="8" spans="1:5" ht="38.25" customHeight="1">
      <c r="A8" s="160" t="s">
        <v>198</v>
      </c>
      <c r="B8" s="127" t="s">
        <v>300</v>
      </c>
      <c r="C8" s="125" t="s">
        <v>382</v>
      </c>
      <c r="D8" s="119" t="s">
        <v>389</v>
      </c>
    </row>
    <row r="9" spans="1:5" ht="39" customHeight="1">
      <c r="A9" s="161" t="s">
        <v>198</v>
      </c>
      <c r="B9" s="128" t="s">
        <v>301</v>
      </c>
      <c r="C9" s="106" t="s">
        <v>382</v>
      </c>
      <c r="D9" s="162" t="s">
        <v>389</v>
      </c>
      <c r="E9" s="155"/>
    </row>
    <row r="10" spans="1:5" ht="30" customHeight="1">
      <c r="A10" s="161" t="s">
        <v>198</v>
      </c>
      <c r="B10" s="129" t="s">
        <v>302</v>
      </c>
      <c r="C10" s="125" t="s">
        <v>382</v>
      </c>
      <c r="D10" s="162" t="s">
        <v>389</v>
      </c>
      <c r="E10" s="155"/>
    </row>
    <row r="11" spans="1:5" ht="26.25" customHeight="1">
      <c r="A11" s="161" t="s">
        <v>198</v>
      </c>
      <c r="B11" s="129" t="s">
        <v>303</v>
      </c>
      <c r="C11" s="125" t="s">
        <v>382</v>
      </c>
      <c r="D11" s="162" t="s">
        <v>389</v>
      </c>
      <c r="E11" s="155"/>
    </row>
    <row r="12" spans="1:5" ht="39" customHeight="1">
      <c r="A12" s="161" t="s">
        <v>198</v>
      </c>
      <c r="B12" s="129" t="s">
        <v>304</v>
      </c>
      <c r="C12" s="125" t="s">
        <v>382</v>
      </c>
      <c r="D12" s="162" t="s">
        <v>389</v>
      </c>
      <c r="E12" s="155"/>
    </row>
    <row r="13" spans="1:5" ht="39" customHeight="1">
      <c r="A13" s="161" t="s">
        <v>198</v>
      </c>
      <c r="B13" s="129" t="s">
        <v>305</v>
      </c>
      <c r="C13" s="125" t="s">
        <v>382</v>
      </c>
      <c r="D13" s="162" t="s">
        <v>389</v>
      </c>
      <c r="E13" s="155"/>
    </row>
    <row r="14" spans="1:5" ht="38.25" customHeight="1">
      <c r="A14" s="163" t="s">
        <v>199</v>
      </c>
      <c r="B14" s="130" t="s">
        <v>306</v>
      </c>
      <c r="C14" s="125" t="s">
        <v>382</v>
      </c>
      <c r="D14" s="162" t="s">
        <v>391</v>
      </c>
      <c r="E14" s="155"/>
    </row>
    <row r="15" spans="1:5" ht="39" customHeight="1">
      <c r="A15" s="164" t="s">
        <v>199</v>
      </c>
      <c r="B15" s="130" t="s">
        <v>307</v>
      </c>
      <c r="C15" s="125" t="s">
        <v>382</v>
      </c>
      <c r="D15" s="162" t="s">
        <v>391</v>
      </c>
      <c r="E15" s="155"/>
    </row>
    <row r="16" spans="1:5" ht="37.5" customHeight="1">
      <c r="A16" s="164" t="s">
        <v>199</v>
      </c>
      <c r="B16" s="130" t="s">
        <v>308</v>
      </c>
      <c r="C16" s="125" t="s">
        <v>382</v>
      </c>
      <c r="D16" s="162" t="s">
        <v>391</v>
      </c>
      <c r="E16" s="155"/>
    </row>
    <row r="17" spans="1:5" ht="49.5" customHeight="1">
      <c r="A17" s="164" t="s">
        <v>199</v>
      </c>
      <c r="B17" s="130" t="s">
        <v>309</v>
      </c>
      <c r="C17" s="125" t="s">
        <v>382</v>
      </c>
      <c r="D17" s="156" t="s">
        <v>391</v>
      </c>
    </row>
    <row r="18" spans="1:5" ht="38.25" customHeight="1">
      <c r="A18" s="165" t="s">
        <v>200</v>
      </c>
      <c r="B18" s="131" t="s">
        <v>310</v>
      </c>
      <c r="C18" s="125" t="s">
        <v>383</v>
      </c>
      <c r="D18" s="162" t="s">
        <v>392</v>
      </c>
      <c r="E18" s="155"/>
    </row>
    <row r="19" spans="1:5" ht="50.25" customHeight="1">
      <c r="A19" s="166" t="s">
        <v>201</v>
      </c>
      <c r="B19" s="132" t="s">
        <v>311</v>
      </c>
      <c r="C19" s="125" t="s">
        <v>383</v>
      </c>
      <c r="D19" s="162" t="s">
        <v>393</v>
      </c>
      <c r="E19" s="155"/>
    </row>
    <row r="20" spans="1:5" ht="39" customHeight="1">
      <c r="A20" s="166" t="s">
        <v>201</v>
      </c>
      <c r="B20" s="132" t="s">
        <v>312</v>
      </c>
      <c r="C20" s="125" t="s">
        <v>383</v>
      </c>
      <c r="D20" s="156" t="s">
        <v>393</v>
      </c>
    </row>
    <row r="21" spans="1:5" ht="36.75" customHeight="1">
      <c r="A21" s="167" t="s">
        <v>201</v>
      </c>
      <c r="B21" s="133" t="s">
        <v>366</v>
      </c>
      <c r="C21" s="125" t="s">
        <v>383</v>
      </c>
      <c r="D21" s="162" t="s">
        <v>393</v>
      </c>
      <c r="E21" s="155"/>
    </row>
    <row r="22" spans="1:5" ht="38.25" customHeight="1">
      <c r="A22" s="168" t="s">
        <v>201</v>
      </c>
      <c r="B22" s="132" t="s">
        <v>313</v>
      </c>
      <c r="C22" s="125" t="s">
        <v>383</v>
      </c>
      <c r="D22" s="162" t="s">
        <v>393</v>
      </c>
      <c r="E22" s="155"/>
    </row>
    <row r="23" spans="1:5" ht="37.5" customHeight="1">
      <c r="A23" s="169" t="s">
        <v>202</v>
      </c>
      <c r="B23" s="134" t="s">
        <v>314</v>
      </c>
      <c r="C23" s="125" t="s">
        <v>382</v>
      </c>
      <c r="D23" s="162" t="s">
        <v>389</v>
      </c>
      <c r="E23" s="155"/>
    </row>
    <row r="24" spans="1:5" ht="37.5" customHeight="1">
      <c r="A24" s="169" t="s">
        <v>202</v>
      </c>
      <c r="B24" s="134" t="s">
        <v>315</v>
      </c>
      <c r="C24" s="125" t="s">
        <v>382</v>
      </c>
      <c r="D24" s="162" t="s">
        <v>389</v>
      </c>
      <c r="E24" s="155"/>
    </row>
    <row r="25" spans="1:5" ht="26.25" customHeight="1">
      <c r="A25" s="169" t="s">
        <v>202</v>
      </c>
      <c r="B25" s="134" t="s">
        <v>316</v>
      </c>
      <c r="C25" s="125" t="s">
        <v>382</v>
      </c>
      <c r="D25" s="162" t="s">
        <v>389</v>
      </c>
      <c r="E25" s="155"/>
    </row>
    <row r="26" spans="1:5" ht="27" customHeight="1">
      <c r="A26" s="169" t="s">
        <v>202</v>
      </c>
      <c r="B26" s="134" t="s">
        <v>317</v>
      </c>
      <c r="C26" s="125" t="s">
        <v>382</v>
      </c>
      <c r="D26" s="162" t="s">
        <v>389</v>
      </c>
      <c r="E26" s="155"/>
    </row>
    <row r="27" spans="1:5" ht="50.25" customHeight="1">
      <c r="A27" s="170" t="s">
        <v>203</v>
      </c>
      <c r="B27" s="135" t="s">
        <v>318</v>
      </c>
      <c r="C27" s="125" t="s">
        <v>382</v>
      </c>
      <c r="D27" s="162" t="s">
        <v>389</v>
      </c>
      <c r="E27" s="155"/>
    </row>
    <row r="28" spans="1:5" ht="28.5" customHeight="1">
      <c r="A28" s="170" t="s">
        <v>203</v>
      </c>
      <c r="B28" s="136" t="s">
        <v>319</v>
      </c>
      <c r="C28" s="106" t="s">
        <v>382</v>
      </c>
      <c r="D28" s="162" t="s">
        <v>390</v>
      </c>
      <c r="E28" s="155"/>
    </row>
    <row r="29" spans="1:5" ht="25.5" customHeight="1">
      <c r="A29" s="171" t="s">
        <v>203</v>
      </c>
      <c r="B29" s="137" t="s">
        <v>320</v>
      </c>
      <c r="C29" s="125" t="s">
        <v>382</v>
      </c>
      <c r="D29" s="162" t="s">
        <v>390</v>
      </c>
      <c r="E29" s="155"/>
    </row>
    <row r="30" spans="1:5" ht="38.25" customHeight="1">
      <c r="A30" s="172" t="s">
        <v>204</v>
      </c>
      <c r="B30" s="138" t="s">
        <v>321</v>
      </c>
      <c r="C30" s="125" t="s">
        <v>384</v>
      </c>
      <c r="D30" s="162" t="s">
        <v>394</v>
      </c>
      <c r="E30" s="155"/>
    </row>
    <row r="31" spans="1:5" ht="50.25" customHeight="1">
      <c r="A31" s="173" t="s">
        <v>204</v>
      </c>
      <c r="B31" s="132" t="s">
        <v>322</v>
      </c>
      <c r="C31" s="125" t="s">
        <v>384</v>
      </c>
      <c r="D31" s="162" t="s">
        <v>395</v>
      </c>
      <c r="E31" s="155"/>
    </row>
    <row r="32" spans="1:5" ht="29.25" customHeight="1">
      <c r="A32" s="174" t="s">
        <v>205</v>
      </c>
      <c r="B32" s="139" t="s">
        <v>323</v>
      </c>
      <c r="C32" s="125" t="s">
        <v>382</v>
      </c>
      <c r="D32" s="41" t="s">
        <v>390</v>
      </c>
    </row>
    <row r="33" spans="1:5" ht="27.75" customHeight="1">
      <c r="A33" s="174" t="s">
        <v>205</v>
      </c>
      <c r="B33" s="139" t="s">
        <v>324</v>
      </c>
      <c r="C33" s="125" t="s">
        <v>382</v>
      </c>
      <c r="D33" s="41" t="s">
        <v>390</v>
      </c>
    </row>
    <row r="34" spans="1:5" ht="25.5" customHeight="1">
      <c r="A34" s="174" t="s">
        <v>205</v>
      </c>
      <c r="B34" s="139" t="s">
        <v>325</v>
      </c>
      <c r="C34" s="125" t="s">
        <v>382</v>
      </c>
      <c r="D34" s="41" t="s">
        <v>390</v>
      </c>
    </row>
    <row r="35" spans="1:5" ht="27" customHeight="1">
      <c r="A35" s="174" t="s">
        <v>205</v>
      </c>
      <c r="B35" s="139" t="s">
        <v>326</v>
      </c>
      <c r="C35" s="125" t="s">
        <v>382</v>
      </c>
      <c r="D35" s="41" t="s">
        <v>390</v>
      </c>
    </row>
    <row r="36" spans="1:5" ht="27.75" customHeight="1">
      <c r="A36" s="174" t="s">
        <v>205</v>
      </c>
      <c r="B36" s="139" t="s">
        <v>327</v>
      </c>
      <c r="C36" s="125" t="s">
        <v>382</v>
      </c>
      <c r="D36" s="41" t="s">
        <v>390</v>
      </c>
    </row>
    <row r="37" spans="1:5" ht="27" customHeight="1">
      <c r="A37" s="175" t="s">
        <v>206</v>
      </c>
      <c r="B37" s="140" t="s">
        <v>328</v>
      </c>
      <c r="C37" s="125" t="s">
        <v>385</v>
      </c>
      <c r="D37" s="119" t="s">
        <v>396</v>
      </c>
    </row>
    <row r="38" spans="1:5" ht="26.25" customHeight="1">
      <c r="A38" s="175" t="s">
        <v>206</v>
      </c>
      <c r="B38" s="140" t="s">
        <v>329</v>
      </c>
      <c r="C38" s="125" t="s">
        <v>385</v>
      </c>
      <c r="D38" s="119" t="s">
        <v>396</v>
      </c>
    </row>
    <row r="39" spans="1:5" ht="36.75" customHeight="1">
      <c r="A39" s="176" t="s">
        <v>207</v>
      </c>
      <c r="B39" s="141" t="s">
        <v>330</v>
      </c>
      <c r="C39" s="125" t="s">
        <v>385</v>
      </c>
      <c r="D39" s="119" t="s">
        <v>396</v>
      </c>
    </row>
    <row r="40" spans="1:5" ht="26.25" customHeight="1">
      <c r="A40" s="176" t="s">
        <v>207</v>
      </c>
      <c r="B40" s="141" t="s">
        <v>331</v>
      </c>
      <c r="C40" s="125" t="s">
        <v>385</v>
      </c>
      <c r="D40" s="119" t="s">
        <v>396</v>
      </c>
    </row>
    <row r="41" spans="1:5" ht="37.5" customHeight="1">
      <c r="A41" s="175" t="s">
        <v>208</v>
      </c>
      <c r="B41" s="140" t="s">
        <v>332</v>
      </c>
      <c r="C41" s="125" t="s">
        <v>385</v>
      </c>
      <c r="D41" s="162" t="s">
        <v>397</v>
      </c>
      <c r="E41" s="155"/>
    </row>
    <row r="42" spans="1:5" ht="39" customHeight="1">
      <c r="A42" s="175" t="s">
        <v>208</v>
      </c>
      <c r="B42" s="140" t="s">
        <v>333</v>
      </c>
      <c r="C42" s="125" t="s">
        <v>385</v>
      </c>
      <c r="D42" s="162" t="s">
        <v>397</v>
      </c>
      <c r="E42" s="155"/>
    </row>
    <row r="43" spans="1:5" ht="27.75" customHeight="1">
      <c r="A43" s="176" t="s">
        <v>209</v>
      </c>
      <c r="B43" s="142" t="s">
        <v>334</v>
      </c>
      <c r="C43" s="106" t="s">
        <v>385</v>
      </c>
      <c r="D43" s="162" t="s">
        <v>399</v>
      </c>
      <c r="E43" s="155"/>
    </row>
    <row r="44" spans="1:5" ht="30" customHeight="1">
      <c r="A44" s="176" t="s">
        <v>209</v>
      </c>
      <c r="B44" s="141" t="s">
        <v>335</v>
      </c>
      <c r="C44" s="125" t="s">
        <v>385</v>
      </c>
      <c r="D44" s="162" t="s">
        <v>399</v>
      </c>
      <c r="E44" s="155"/>
    </row>
    <row r="45" spans="1:5" ht="30" customHeight="1">
      <c r="A45" s="175" t="s">
        <v>210</v>
      </c>
      <c r="B45" s="140" t="s">
        <v>336</v>
      </c>
      <c r="C45" s="125" t="s">
        <v>385</v>
      </c>
      <c r="D45" s="162" t="s">
        <v>398</v>
      </c>
      <c r="E45" s="155"/>
    </row>
    <row r="46" spans="1:5" ht="28.5" customHeight="1">
      <c r="A46" s="175" t="s">
        <v>211</v>
      </c>
      <c r="B46" s="140" t="s">
        <v>337</v>
      </c>
      <c r="C46" s="125" t="s">
        <v>385</v>
      </c>
      <c r="D46" s="162" t="s">
        <v>398</v>
      </c>
      <c r="E46" s="155"/>
    </row>
    <row r="47" spans="1:5" ht="28.5" customHeight="1">
      <c r="A47" s="175" t="s">
        <v>211</v>
      </c>
      <c r="B47" s="140" t="s">
        <v>338</v>
      </c>
      <c r="C47" s="125" t="s">
        <v>385</v>
      </c>
      <c r="D47" s="162" t="s">
        <v>399</v>
      </c>
      <c r="E47" s="155"/>
    </row>
    <row r="48" spans="1:5" ht="37.5" customHeight="1">
      <c r="A48" s="176" t="s">
        <v>212</v>
      </c>
      <c r="B48" s="141" t="s">
        <v>339</v>
      </c>
      <c r="C48" s="125" t="s">
        <v>385</v>
      </c>
      <c r="D48" s="162" t="s">
        <v>400</v>
      </c>
      <c r="E48" s="155"/>
    </row>
    <row r="49" spans="1:5" ht="29.25" customHeight="1">
      <c r="A49" s="176" t="s">
        <v>212</v>
      </c>
      <c r="B49" s="141" t="s">
        <v>340</v>
      </c>
      <c r="C49" s="125" t="s">
        <v>385</v>
      </c>
      <c r="D49" s="162" t="s">
        <v>398</v>
      </c>
      <c r="E49" s="155"/>
    </row>
    <row r="50" spans="1:5" ht="28.5" customHeight="1">
      <c r="A50" s="176" t="s">
        <v>212</v>
      </c>
      <c r="B50" s="141" t="s">
        <v>341</v>
      </c>
      <c r="C50" s="125" t="s">
        <v>385</v>
      </c>
      <c r="D50" s="162" t="s">
        <v>398</v>
      </c>
      <c r="E50" s="155"/>
    </row>
    <row r="51" spans="1:5" ht="27.75" customHeight="1">
      <c r="A51" s="176" t="s">
        <v>212</v>
      </c>
      <c r="B51" s="141" t="s">
        <v>342</v>
      </c>
      <c r="C51" s="125" t="s">
        <v>385</v>
      </c>
      <c r="D51" s="162" t="s">
        <v>398</v>
      </c>
      <c r="E51" s="155"/>
    </row>
    <row r="52" spans="1:5" ht="39" customHeight="1">
      <c r="A52" s="177" t="s">
        <v>213</v>
      </c>
      <c r="B52" s="143" t="s">
        <v>343</v>
      </c>
      <c r="C52" s="125" t="s">
        <v>385</v>
      </c>
      <c r="D52" s="162" t="s">
        <v>397</v>
      </c>
      <c r="E52" s="155"/>
    </row>
    <row r="53" spans="1:5" ht="38.25" customHeight="1">
      <c r="A53" s="175" t="s">
        <v>213</v>
      </c>
      <c r="B53" s="140" t="s">
        <v>344</v>
      </c>
      <c r="C53" s="125" t="s">
        <v>385</v>
      </c>
      <c r="D53" s="162" t="s">
        <v>397</v>
      </c>
      <c r="E53" s="155"/>
    </row>
    <row r="54" spans="1:5" ht="40.5" customHeight="1">
      <c r="A54" s="178" t="s">
        <v>214</v>
      </c>
      <c r="B54" s="26" t="s">
        <v>345</v>
      </c>
      <c r="C54" s="144" t="s">
        <v>382</v>
      </c>
      <c r="D54" s="41" t="s">
        <v>390</v>
      </c>
    </row>
    <row r="55" spans="1:5" ht="28.5" customHeight="1">
      <c r="A55" s="178" t="s">
        <v>214</v>
      </c>
      <c r="B55" s="145" t="s">
        <v>346</v>
      </c>
      <c r="C55" s="125" t="s">
        <v>385</v>
      </c>
      <c r="D55" s="119" t="s">
        <v>398</v>
      </c>
    </row>
    <row r="56" spans="1:5" ht="50.25" customHeight="1">
      <c r="A56" s="178" t="s">
        <v>214</v>
      </c>
      <c r="B56" s="146" t="s">
        <v>347</v>
      </c>
      <c r="C56" s="125" t="s">
        <v>384</v>
      </c>
      <c r="D56" s="119" t="s">
        <v>395</v>
      </c>
    </row>
    <row r="57" spans="1:5" ht="27.75" customHeight="1">
      <c r="A57" s="178" t="s">
        <v>214</v>
      </c>
      <c r="B57" s="146" t="s">
        <v>348</v>
      </c>
      <c r="C57" s="125" t="s">
        <v>382</v>
      </c>
      <c r="D57" s="41" t="s">
        <v>390</v>
      </c>
    </row>
    <row r="58" spans="1:5" ht="39" customHeight="1">
      <c r="A58" s="178" t="s">
        <v>214</v>
      </c>
      <c r="B58" s="146" t="s">
        <v>349</v>
      </c>
      <c r="C58" s="125" t="s">
        <v>386</v>
      </c>
      <c r="D58" s="119" t="s">
        <v>401</v>
      </c>
    </row>
    <row r="59" spans="1:5" ht="27.75" customHeight="1">
      <c r="A59" s="178" t="s">
        <v>214</v>
      </c>
      <c r="B59" s="146" t="s">
        <v>350</v>
      </c>
      <c r="C59" s="125" t="s">
        <v>385</v>
      </c>
      <c r="D59" s="119" t="s">
        <v>400</v>
      </c>
    </row>
    <row r="60" spans="1:5" ht="27.75" customHeight="1">
      <c r="A60" s="178" t="s">
        <v>214</v>
      </c>
      <c r="B60" s="146" t="s">
        <v>351</v>
      </c>
      <c r="C60" s="125" t="s">
        <v>385</v>
      </c>
      <c r="D60" s="119" t="s">
        <v>400</v>
      </c>
    </row>
    <row r="61" spans="1:5" ht="75" customHeight="1">
      <c r="A61" s="179" t="s">
        <v>294</v>
      </c>
      <c r="B61" s="147" t="s">
        <v>352</v>
      </c>
      <c r="C61" s="125" t="s">
        <v>386</v>
      </c>
      <c r="D61" s="162" t="s">
        <v>402</v>
      </c>
      <c r="E61" s="155"/>
    </row>
    <row r="62" spans="1:5" ht="72" customHeight="1">
      <c r="A62" s="180" t="s">
        <v>295</v>
      </c>
      <c r="B62" s="147" t="s">
        <v>353</v>
      </c>
      <c r="C62" s="125" t="s">
        <v>386</v>
      </c>
      <c r="D62" s="162" t="s">
        <v>404</v>
      </c>
      <c r="E62" s="155"/>
    </row>
    <row r="63" spans="1:5" ht="30.75" customHeight="1">
      <c r="A63" s="169" t="s">
        <v>295</v>
      </c>
      <c r="B63" s="148" t="s">
        <v>354</v>
      </c>
      <c r="C63" s="125" t="s">
        <v>386</v>
      </c>
      <c r="D63" s="156" t="s">
        <v>405</v>
      </c>
    </row>
    <row r="64" spans="1:5" ht="38.25" customHeight="1">
      <c r="A64" s="181" t="s">
        <v>295</v>
      </c>
      <c r="B64" s="149" t="s">
        <v>355</v>
      </c>
      <c r="C64" s="125" t="s">
        <v>386</v>
      </c>
      <c r="D64" s="162" t="s">
        <v>406</v>
      </c>
      <c r="E64" s="155"/>
    </row>
    <row r="65" spans="1:4" ht="38.25" customHeight="1">
      <c r="A65" s="182" t="s">
        <v>381</v>
      </c>
      <c r="B65" s="150" t="s">
        <v>147</v>
      </c>
      <c r="C65" s="106" t="s">
        <v>386</v>
      </c>
      <c r="D65" s="119" t="s">
        <v>403</v>
      </c>
    </row>
    <row r="66" spans="1:4" ht="38.25" customHeight="1">
      <c r="A66" s="182" t="s">
        <v>381</v>
      </c>
      <c r="B66" s="151" t="s">
        <v>148</v>
      </c>
      <c r="C66" s="125" t="s">
        <v>386</v>
      </c>
      <c r="D66" s="119" t="s">
        <v>403</v>
      </c>
    </row>
    <row r="67" spans="1:4" ht="42.75" customHeight="1" thickBot="1">
      <c r="A67" s="183" t="s">
        <v>381</v>
      </c>
      <c r="B67" s="153" t="s">
        <v>149</v>
      </c>
      <c r="C67" s="152" t="s">
        <v>386</v>
      </c>
      <c r="D67" s="120" t="s">
        <v>403</v>
      </c>
    </row>
    <row r="68" spans="1:4">
      <c r="A68" s="154"/>
    </row>
  </sheetData>
  <mergeCells count="2">
    <mergeCell ref="A2:B2"/>
    <mergeCell ref="C2:D2"/>
  </mergeCells>
  <pageMargins left="0.70866141732283472" right="0.70866141732283472" top="0.78740157480314965" bottom="0.78740157480314965" header="0.31496062992125984" footer="0.31496062992125984"/>
  <pageSetup paperSize="9" scale="6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0"/>
  <sheetViews>
    <sheetView view="pageBreakPreview" zoomScale="60" zoomScaleNormal="100" workbookViewId="0">
      <pane ySplit="3" topLeftCell="A4" activePane="bottomLeft" state="frozen"/>
      <selection pane="bottomLeft" activeCell="M64" sqref="M64"/>
    </sheetView>
  </sheetViews>
  <sheetFormatPr defaultColWidth="16" defaultRowHeight="12"/>
  <cols>
    <col min="1" max="1" width="35" style="1" customWidth="1"/>
    <col min="2" max="2" width="54.7109375" style="1" customWidth="1"/>
    <col min="3" max="3" width="17" style="1" customWidth="1"/>
    <col min="4" max="4" width="12.7109375" style="1" bestFit="1" customWidth="1"/>
    <col min="5" max="5" width="30" style="7" customWidth="1"/>
    <col min="6" max="9" width="15" style="1" customWidth="1"/>
    <col min="10" max="10" width="26.42578125" style="1" customWidth="1"/>
    <col min="11" max="16384" width="16" style="1"/>
  </cols>
  <sheetData>
    <row r="1" spans="1:10" ht="23.45" customHeight="1" thickBot="1">
      <c r="A1" s="305" t="s">
        <v>425</v>
      </c>
      <c r="B1" s="16"/>
      <c r="C1" s="16"/>
      <c r="D1" s="16"/>
      <c r="E1" s="17"/>
      <c r="F1" s="16"/>
      <c r="G1" s="16"/>
      <c r="H1" s="16"/>
      <c r="I1" s="16"/>
    </row>
    <row r="2" spans="1:10" ht="15.75" customHeight="1">
      <c r="A2" s="333" t="s">
        <v>88</v>
      </c>
      <c r="B2" s="335" t="s">
        <v>12</v>
      </c>
      <c r="C2" s="332" t="s">
        <v>1</v>
      </c>
      <c r="D2" s="330"/>
      <c r="E2" s="331"/>
      <c r="F2" s="329" t="s">
        <v>5</v>
      </c>
      <c r="G2" s="330"/>
      <c r="H2" s="330"/>
      <c r="I2" s="331"/>
    </row>
    <row r="3" spans="1:10" ht="55.9" customHeight="1" thickBot="1">
      <c r="A3" s="334"/>
      <c r="B3" s="336"/>
      <c r="C3" s="115" t="s">
        <v>9</v>
      </c>
      <c r="D3" s="18" t="s">
        <v>11</v>
      </c>
      <c r="E3" s="19" t="s">
        <v>10</v>
      </c>
      <c r="F3" s="21" t="s">
        <v>21</v>
      </c>
      <c r="G3" s="18" t="s">
        <v>2</v>
      </c>
      <c r="H3" s="18" t="s">
        <v>4</v>
      </c>
      <c r="I3" s="19" t="s">
        <v>3</v>
      </c>
      <c r="J3" s="11"/>
    </row>
    <row r="4" spans="1:10" ht="28.5" customHeight="1">
      <c r="A4" s="190" t="s">
        <v>196</v>
      </c>
      <c r="B4" s="122" t="s">
        <v>296</v>
      </c>
      <c r="C4" s="203" t="s">
        <v>97</v>
      </c>
      <c r="D4" s="38" t="s">
        <v>157</v>
      </c>
      <c r="E4" s="186" t="s">
        <v>409</v>
      </c>
      <c r="F4" s="109" t="s">
        <v>188</v>
      </c>
      <c r="G4" s="110" t="s">
        <v>188</v>
      </c>
      <c r="H4" s="110" t="s">
        <v>188</v>
      </c>
      <c r="I4" s="111" t="s">
        <v>368</v>
      </c>
      <c r="J4" s="11"/>
    </row>
    <row r="5" spans="1:10" ht="36">
      <c r="A5" s="158" t="s">
        <v>197</v>
      </c>
      <c r="B5" s="191" t="s">
        <v>297</v>
      </c>
      <c r="C5" s="204" t="s">
        <v>97</v>
      </c>
      <c r="D5" s="39" t="s">
        <v>156</v>
      </c>
      <c r="E5" s="26" t="s">
        <v>412</v>
      </c>
      <c r="F5" s="22" t="s">
        <v>188</v>
      </c>
      <c r="G5" s="22" t="s">
        <v>188</v>
      </c>
      <c r="H5" s="22" t="s">
        <v>188</v>
      </c>
      <c r="I5" s="192" t="s">
        <v>188</v>
      </c>
      <c r="J5" s="11"/>
    </row>
    <row r="6" spans="1:10" s="33" customFormat="1" ht="24" customHeight="1">
      <c r="A6" s="158" t="s">
        <v>197</v>
      </c>
      <c r="B6" s="124" t="s">
        <v>298</v>
      </c>
      <c r="C6" s="204" t="s">
        <v>97</v>
      </c>
      <c r="D6" s="39" t="s">
        <v>156</v>
      </c>
      <c r="E6" s="187" t="s">
        <v>411</v>
      </c>
      <c r="F6" s="112" t="s">
        <v>188</v>
      </c>
      <c r="G6" s="113" t="s">
        <v>188</v>
      </c>
      <c r="H6" s="113" t="s">
        <v>188</v>
      </c>
      <c r="I6" s="114" t="s">
        <v>368</v>
      </c>
      <c r="J6" s="11"/>
    </row>
    <row r="7" spans="1:10" ht="50.25" customHeight="1">
      <c r="A7" s="159" t="s">
        <v>197</v>
      </c>
      <c r="B7" s="126" t="s">
        <v>299</v>
      </c>
      <c r="C7" s="204" t="s">
        <v>183</v>
      </c>
      <c r="D7" s="39" t="s">
        <v>170</v>
      </c>
      <c r="E7" s="15" t="s">
        <v>410</v>
      </c>
      <c r="F7" s="112" t="s">
        <v>368</v>
      </c>
      <c r="G7" s="113" t="s">
        <v>368</v>
      </c>
      <c r="H7" s="113" t="s">
        <v>368</v>
      </c>
      <c r="I7" s="114" t="s">
        <v>368</v>
      </c>
      <c r="J7" s="11"/>
    </row>
    <row r="8" spans="1:10" ht="24">
      <c r="A8" s="160" t="s">
        <v>198</v>
      </c>
      <c r="B8" s="127" t="s">
        <v>300</v>
      </c>
      <c r="C8" s="204" t="s">
        <v>97</v>
      </c>
      <c r="D8" s="193" t="s">
        <v>162</v>
      </c>
      <c r="E8" s="187" t="s">
        <v>369</v>
      </c>
      <c r="F8" s="22" t="s">
        <v>188</v>
      </c>
      <c r="G8" s="22" t="s">
        <v>188</v>
      </c>
      <c r="H8" s="22" t="s">
        <v>188</v>
      </c>
      <c r="I8" s="192" t="s">
        <v>188</v>
      </c>
      <c r="J8" s="11"/>
    </row>
    <row r="9" spans="1:10" ht="24">
      <c r="A9" s="161" t="s">
        <v>198</v>
      </c>
      <c r="B9" s="129" t="s">
        <v>301</v>
      </c>
      <c r="C9" s="204" t="s">
        <v>177</v>
      </c>
      <c r="D9" s="39" t="s">
        <v>181</v>
      </c>
      <c r="E9" s="187" t="s">
        <v>369</v>
      </c>
      <c r="F9" s="22" t="s">
        <v>188</v>
      </c>
      <c r="G9" s="13"/>
      <c r="H9" s="22" t="s">
        <v>188</v>
      </c>
      <c r="I9" s="192" t="s">
        <v>188</v>
      </c>
      <c r="J9" s="11"/>
    </row>
    <row r="10" spans="1:10" ht="24">
      <c r="A10" s="161" t="s">
        <v>198</v>
      </c>
      <c r="B10" s="129" t="s">
        <v>302</v>
      </c>
      <c r="C10" s="204" t="s">
        <v>177</v>
      </c>
      <c r="D10" s="39" t="s">
        <v>180</v>
      </c>
      <c r="E10" s="187" t="s">
        <v>369</v>
      </c>
      <c r="F10" s="22" t="s">
        <v>188</v>
      </c>
      <c r="G10" s="22" t="s">
        <v>188</v>
      </c>
      <c r="H10" s="22" t="s">
        <v>188</v>
      </c>
      <c r="I10" s="192" t="s">
        <v>188</v>
      </c>
      <c r="J10" s="11"/>
    </row>
    <row r="11" spans="1:10" ht="24">
      <c r="A11" s="161" t="s">
        <v>198</v>
      </c>
      <c r="B11" s="129" t="s">
        <v>303</v>
      </c>
      <c r="C11" s="204" t="s">
        <v>177</v>
      </c>
      <c r="D11" s="39" t="s">
        <v>165</v>
      </c>
      <c r="E11" s="187" t="s">
        <v>369</v>
      </c>
      <c r="F11" s="22" t="s">
        <v>188</v>
      </c>
      <c r="G11" s="22" t="s">
        <v>188</v>
      </c>
      <c r="H11" s="22" t="s">
        <v>188</v>
      </c>
      <c r="I11" s="192" t="s">
        <v>188</v>
      </c>
      <c r="J11" s="11"/>
    </row>
    <row r="12" spans="1:10" ht="24">
      <c r="A12" s="161" t="s">
        <v>198</v>
      </c>
      <c r="B12" s="129" t="s">
        <v>304</v>
      </c>
      <c r="C12" s="204" t="s">
        <v>177</v>
      </c>
      <c r="D12" s="193" t="s">
        <v>166</v>
      </c>
      <c r="E12" s="187" t="s">
        <v>369</v>
      </c>
      <c r="F12" s="22" t="s">
        <v>188</v>
      </c>
      <c r="G12" s="22" t="s">
        <v>188</v>
      </c>
      <c r="H12" s="22" t="s">
        <v>188</v>
      </c>
      <c r="I12" s="192" t="s">
        <v>188</v>
      </c>
      <c r="J12" s="11"/>
    </row>
    <row r="13" spans="1:10" ht="24">
      <c r="A13" s="161" t="s">
        <v>198</v>
      </c>
      <c r="B13" s="129" t="s">
        <v>305</v>
      </c>
      <c r="C13" s="204" t="s">
        <v>177</v>
      </c>
      <c r="D13" s="39" t="s">
        <v>172</v>
      </c>
      <c r="E13" s="187" t="s">
        <v>369</v>
      </c>
      <c r="F13" s="22" t="s">
        <v>188</v>
      </c>
      <c r="G13" s="22" t="s">
        <v>188</v>
      </c>
      <c r="H13" s="22" t="s">
        <v>188</v>
      </c>
      <c r="I13" s="192" t="s">
        <v>188</v>
      </c>
      <c r="J13" s="11"/>
    </row>
    <row r="14" spans="1:10" ht="24">
      <c r="A14" s="163" t="s">
        <v>199</v>
      </c>
      <c r="B14" s="130" t="s">
        <v>306</v>
      </c>
      <c r="C14" s="204" t="s">
        <v>177</v>
      </c>
      <c r="D14" s="39" t="s">
        <v>178</v>
      </c>
      <c r="E14" s="187" t="s">
        <v>369</v>
      </c>
      <c r="F14" s="22" t="s">
        <v>188</v>
      </c>
      <c r="G14" s="13" t="s">
        <v>368</v>
      </c>
      <c r="H14" s="13" t="s">
        <v>368</v>
      </c>
      <c r="I14" s="192" t="s">
        <v>188</v>
      </c>
      <c r="J14" s="11"/>
    </row>
    <row r="15" spans="1:10" ht="36">
      <c r="A15" s="164" t="s">
        <v>199</v>
      </c>
      <c r="B15" s="130" t="s">
        <v>307</v>
      </c>
      <c r="C15" s="204" t="s">
        <v>182</v>
      </c>
      <c r="D15" s="39" t="s">
        <v>156</v>
      </c>
      <c r="E15" s="187" t="s">
        <v>369</v>
      </c>
      <c r="F15" s="22" t="s">
        <v>188</v>
      </c>
      <c r="G15" s="13" t="s">
        <v>368</v>
      </c>
      <c r="H15" s="13" t="s">
        <v>368</v>
      </c>
      <c r="I15" s="192" t="s">
        <v>188</v>
      </c>
      <c r="J15" s="11"/>
    </row>
    <row r="16" spans="1:10" ht="24">
      <c r="A16" s="164" t="s">
        <v>199</v>
      </c>
      <c r="B16" s="130" t="s">
        <v>308</v>
      </c>
      <c r="C16" s="204" t="s">
        <v>177</v>
      </c>
      <c r="D16" s="39" t="s">
        <v>156</v>
      </c>
      <c r="E16" s="187" t="s">
        <v>369</v>
      </c>
      <c r="F16" s="22" t="s">
        <v>188</v>
      </c>
      <c r="G16" s="13" t="s">
        <v>368</v>
      </c>
      <c r="H16" s="13" t="s">
        <v>368</v>
      </c>
      <c r="I16" s="192" t="s">
        <v>188</v>
      </c>
      <c r="J16" s="11"/>
    </row>
    <row r="17" spans="1:10" ht="24">
      <c r="A17" s="164" t="s">
        <v>199</v>
      </c>
      <c r="B17" s="130" t="s">
        <v>309</v>
      </c>
      <c r="C17" s="204" t="s">
        <v>177</v>
      </c>
      <c r="D17" s="39" t="s">
        <v>179</v>
      </c>
      <c r="E17" s="187" t="s">
        <v>369</v>
      </c>
      <c r="F17" s="22" t="s">
        <v>188</v>
      </c>
      <c r="G17" s="13" t="s">
        <v>188</v>
      </c>
      <c r="H17" s="13" t="s">
        <v>368</v>
      </c>
      <c r="I17" s="192" t="s">
        <v>188</v>
      </c>
      <c r="J17" s="11"/>
    </row>
    <row r="18" spans="1:10" ht="24">
      <c r="A18" s="194" t="s">
        <v>200</v>
      </c>
      <c r="B18" s="200" t="s">
        <v>310</v>
      </c>
      <c r="C18" s="204" t="s">
        <v>97</v>
      </c>
      <c r="D18" s="39" t="s">
        <v>161</v>
      </c>
      <c r="E18" s="187" t="s">
        <v>369</v>
      </c>
      <c r="F18" s="22" t="s">
        <v>188</v>
      </c>
      <c r="G18" s="22" t="s">
        <v>188</v>
      </c>
      <c r="H18" s="22" t="s">
        <v>188</v>
      </c>
      <c r="I18" s="192" t="s">
        <v>188</v>
      </c>
      <c r="J18" s="11"/>
    </row>
    <row r="19" spans="1:10" ht="36">
      <c r="A19" s="166" t="s">
        <v>201</v>
      </c>
      <c r="B19" s="195" t="s">
        <v>311</v>
      </c>
      <c r="C19" s="204" t="s">
        <v>167</v>
      </c>
      <c r="D19" s="39" t="s">
        <v>408</v>
      </c>
      <c r="E19" s="187" t="s">
        <v>369</v>
      </c>
      <c r="F19" s="22" t="s">
        <v>188</v>
      </c>
      <c r="G19" s="22" t="s">
        <v>188</v>
      </c>
      <c r="H19" s="22" t="s">
        <v>188</v>
      </c>
      <c r="I19" s="192" t="s">
        <v>188</v>
      </c>
      <c r="J19" s="11"/>
    </row>
    <row r="20" spans="1:10" ht="24">
      <c r="A20" s="166" t="s">
        <v>201</v>
      </c>
      <c r="B20" s="132" t="s">
        <v>312</v>
      </c>
      <c r="C20" s="204" t="s">
        <v>167</v>
      </c>
      <c r="D20" s="39" t="s">
        <v>356</v>
      </c>
      <c r="E20" s="187" t="s">
        <v>369</v>
      </c>
      <c r="F20" s="22" t="s">
        <v>188</v>
      </c>
      <c r="G20" s="22" t="s">
        <v>188</v>
      </c>
      <c r="H20" s="22" t="s">
        <v>188</v>
      </c>
      <c r="I20" s="192" t="s">
        <v>188</v>
      </c>
      <c r="J20" s="11"/>
    </row>
    <row r="21" spans="1:10" ht="24">
      <c r="A21" s="167" t="s">
        <v>201</v>
      </c>
      <c r="B21" s="133" t="s">
        <v>366</v>
      </c>
      <c r="C21" s="204" t="s">
        <v>97</v>
      </c>
      <c r="D21" s="39" t="s">
        <v>361</v>
      </c>
      <c r="E21" s="187" t="s">
        <v>369</v>
      </c>
      <c r="F21" s="22" t="s">
        <v>188</v>
      </c>
      <c r="G21" s="22" t="s">
        <v>188</v>
      </c>
      <c r="H21" s="22" t="s">
        <v>188</v>
      </c>
      <c r="I21" s="192" t="s">
        <v>188</v>
      </c>
      <c r="J21" s="11"/>
    </row>
    <row r="22" spans="1:10" ht="24">
      <c r="A22" s="168" t="s">
        <v>201</v>
      </c>
      <c r="B22" s="132" t="s">
        <v>313</v>
      </c>
      <c r="C22" s="204" t="s">
        <v>167</v>
      </c>
      <c r="D22" s="39" t="s">
        <v>357</v>
      </c>
      <c r="E22" s="187" t="s">
        <v>369</v>
      </c>
      <c r="F22" s="22" t="s">
        <v>188</v>
      </c>
      <c r="G22" s="22" t="s">
        <v>188</v>
      </c>
      <c r="H22" s="22" t="s">
        <v>188</v>
      </c>
      <c r="I22" s="192" t="s">
        <v>188</v>
      </c>
      <c r="J22" s="11"/>
    </row>
    <row r="23" spans="1:10" ht="24">
      <c r="A23" s="169" t="s">
        <v>202</v>
      </c>
      <c r="B23" s="134" t="s">
        <v>314</v>
      </c>
      <c r="C23" s="204" t="s">
        <v>167</v>
      </c>
      <c r="D23" s="39" t="s">
        <v>407</v>
      </c>
      <c r="E23" s="187" t="s">
        <v>369</v>
      </c>
      <c r="F23" s="22" t="s">
        <v>188</v>
      </c>
      <c r="G23" s="13" t="s">
        <v>368</v>
      </c>
      <c r="H23" s="22" t="s">
        <v>188</v>
      </c>
      <c r="I23" s="192" t="s">
        <v>188</v>
      </c>
      <c r="J23" s="11"/>
    </row>
    <row r="24" spans="1:10" ht="24">
      <c r="A24" s="169" t="s">
        <v>202</v>
      </c>
      <c r="B24" s="134" t="s">
        <v>315</v>
      </c>
      <c r="C24" s="204" t="s">
        <v>167</v>
      </c>
      <c r="D24" s="39" t="s">
        <v>365</v>
      </c>
      <c r="E24" s="187" t="s">
        <v>369</v>
      </c>
      <c r="F24" s="22" t="s">
        <v>188</v>
      </c>
      <c r="G24" s="22" t="s">
        <v>188</v>
      </c>
      <c r="H24" s="22" t="s">
        <v>188</v>
      </c>
      <c r="I24" s="192" t="s">
        <v>188</v>
      </c>
      <c r="J24" s="11"/>
    </row>
    <row r="25" spans="1:10">
      <c r="A25" s="169" t="s">
        <v>202</v>
      </c>
      <c r="B25" s="134" t="s">
        <v>316</v>
      </c>
      <c r="C25" s="204" t="s">
        <v>167</v>
      </c>
      <c r="D25" s="39" t="s">
        <v>362</v>
      </c>
      <c r="E25" s="187" t="s">
        <v>369</v>
      </c>
      <c r="F25" s="22" t="s">
        <v>188</v>
      </c>
      <c r="G25" s="13" t="s">
        <v>368</v>
      </c>
      <c r="H25" s="13" t="s">
        <v>368</v>
      </c>
      <c r="I25" s="192" t="s">
        <v>188</v>
      </c>
      <c r="J25" s="11"/>
    </row>
    <row r="26" spans="1:10" ht="20.25" customHeight="1">
      <c r="A26" s="169" t="s">
        <v>202</v>
      </c>
      <c r="B26" s="134" t="s">
        <v>317</v>
      </c>
      <c r="C26" s="204" t="s">
        <v>167</v>
      </c>
      <c r="D26" s="39" t="s">
        <v>363</v>
      </c>
      <c r="E26" s="187" t="s">
        <v>369</v>
      </c>
      <c r="F26" s="22" t="s">
        <v>188</v>
      </c>
      <c r="G26" s="22" t="s">
        <v>188</v>
      </c>
      <c r="H26" s="13" t="s">
        <v>368</v>
      </c>
      <c r="I26" s="20" t="s">
        <v>368</v>
      </c>
      <c r="J26" s="11"/>
    </row>
    <row r="27" spans="1:10" ht="36">
      <c r="A27" s="170" t="s">
        <v>203</v>
      </c>
      <c r="B27" s="135" t="s">
        <v>318</v>
      </c>
      <c r="C27" s="204" t="s">
        <v>167</v>
      </c>
      <c r="D27" s="39" t="s">
        <v>361</v>
      </c>
      <c r="E27" s="187" t="s">
        <v>369</v>
      </c>
      <c r="F27" s="22" t="s">
        <v>188</v>
      </c>
      <c r="G27" s="22" t="s">
        <v>188</v>
      </c>
      <c r="H27" s="22" t="s">
        <v>188</v>
      </c>
      <c r="I27" s="192" t="s">
        <v>188</v>
      </c>
      <c r="J27" s="11"/>
    </row>
    <row r="28" spans="1:10" ht="24">
      <c r="A28" s="170" t="s">
        <v>203</v>
      </c>
      <c r="B28" s="201" t="s">
        <v>319</v>
      </c>
      <c r="C28" s="204" t="s">
        <v>167</v>
      </c>
      <c r="D28" s="39" t="s">
        <v>364</v>
      </c>
      <c r="E28" s="187" t="s">
        <v>369</v>
      </c>
      <c r="F28" s="22" t="s">
        <v>188</v>
      </c>
      <c r="G28" s="13" t="s">
        <v>368</v>
      </c>
      <c r="H28" s="13" t="s">
        <v>368</v>
      </c>
      <c r="I28" s="192" t="s">
        <v>188</v>
      </c>
      <c r="J28" s="11"/>
    </row>
    <row r="29" spans="1:10" ht="24">
      <c r="A29" s="171" t="s">
        <v>203</v>
      </c>
      <c r="B29" s="137" t="s">
        <v>320</v>
      </c>
      <c r="C29" s="204" t="s">
        <v>97</v>
      </c>
      <c r="D29" s="39" t="s">
        <v>160</v>
      </c>
      <c r="E29" s="187" t="s">
        <v>369</v>
      </c>
      <c r="F29" s="22" t="s">
        <v>188</v>
      </c>
      <c r="G29" s="13" t="s">
        <v>368</v>
      </c>
      <c r="H29" s="13" t="s">
        <v>368</v>
      </c>
      <c r="I29" s="192" t="s">
        <v>188</v>
      </c>
      <c r="J29" s="11"/>
    </row>
    <row r="30" spans="1:10" ht="24">
      <c r="A30" s="172" t="s">
        <v>204</v>
      </c>
      <c r="B30" s="138" t="s">
        <v>321</v>
      </c>
      <c r="C30" s="205"/>
      <c r="D30" s="12"/>
      <c r="E30" s="14"/>
      <c r="F30" s="22" t="s">
        <v>188</v>
      </c>
      <c r="G30" s="22" t="s">
        <v>188</v>
      </c>
      <c r="H30" s="22" t="s">
        <v>188</v>
      </c>
      <c r="I30" s="192" t="s">
        <v>188</v>
      </c>
      <c r="J30" s="11"/>
    </row>
    <row r="31" spans="1:10" ht="24">
      <c r="A31" s="173" t="s">
        <v>204</v>
      </c>
      <c r="B31" s="132" t="s">
        <v>322</v>
      </c>
      <c r="C31" s="204" t="s">
        <v>97</v>
      </c>
      <c r="D31" s="39" t="s">
        <v>164</v>
      </c>
      <c r="E31" s="187" t="s">
        <v>369</v>
      </c>
      <c r="F31" s="22" t="s">
        <v>188</v>
      </c>
      <c r="G31" s="22" t="s">
        <v>188</v>
      </c>
      <c r="H31" s="22" t="s">
        <v>188</v>
      </c>
      <c r="I31" s="192" t="s">
        <v>188</v>
      </c>
      <c r="J31" s="11"/>
    </row>
    <row r="32" spans="1:10" ht="36">
      <c r="A32" s="174" t="s">
        <v>205</v>
      </c>
      <c r="B32" s="139" t="s">
        <v>323</v>
      </c>
      <c r="C32" s="204" t="s">
        <v>182</v>
      </c>
      <c r="D32" s="39" t="s">
        <v>159</v>
      </c>
      <c r="E32" s="187" t="s">
        <v>369</v>
      </c>
      <c r="F32" s="22" t="s">
        <v>188</v>
      </c>
      <c r="G32" s="22" t="s">
        <v>188</v>
      </c>
      <c r="H32" s="13" t="s">
        <v>368</v>
      </c>
      <c r="I32" s="192" t="s">
        <v>188</v>
      </c>
      <c r="J32" s="11"/>
    </row>
    <row r="33" spans="1:10" ht="36">
      <c r="A33" s="174" t="s">
        <v>205</v>
      </c>
      <c r="B33" s="202" t="s">
        <v>324</v>
      </c>
      <c r="C33" s="204" t="s">
        <v>182</v>
      </c>
      <c r="D33" s="39" t="s">
        <v>161</v>
      </c>
      <c r="E33" s="187" t="s">
        <v>369</v>
      </c>
      <c r="F33" s="22" t="s">
        <v>188</v>
      </c>
      <c r="G33" s="13" t="s">
        <v>368</v>
      </c>
      <c r="H33" s="13" t="s">
        <v>368</v>
      </c>
      <c r="I33" s="192" t="s">
        <v>188</v>
      </c>
      <c r="J33" s="11"/>
    </row>
    <row r="34" spans="1:10" ht="36">
      <c r="A34" s="174" t="s">
        <v>205</v>
      </c>
      <c r="B34" s="139" t="s">
        <v>325</v>
      </c>
      <c r="C34" s="204" t="s">
        <v>182</v>
      </c>
      <c r="D34" s="39" t="s">
        <v>162</v>
      </c>
      <c r="E34" s="187" t="s">
        <v>369</v>
      </c>
      <c r="F34" s="22" t="s">
        <v>188</v>
      </c>
      <c r="G34" s="13" t="s">
        <v>368</v>
      </c>
      <c r="H34" s="13" t="s">
        <v>368</v>
      </c>
      <c r="I34" s="192" t="s">
        <v>188</v>
      </c>
      <c r="J34" s="11"/>
    </row>
    <row r="35" spans="1:10" ht="36">
      <c r="A35" s="174" t="s">
        <v>205</v>
      </c>
      <c r="B35" s="139" t="s">
        <v>326</v>
      </c>
      <c r="C35" s="204" t="s">
        <v>182</v>
      </c>
      <c r="D35" s="39" t="s">
        <v>165</v>
      </c>
      <c r="E35" s="187" t="s">
        <v>369</v>
      </c>
      <c r="F35" s="22" t="s">
        <v>188</v>
      </c>
      <c r="G35" s="13" t="s">
        <v>368</v>
      </c>
      <c r="H35" s="13" t="s">
        <v>368</v>
      </c>
      <c r="I35" s="192" t="s">
        <v>188</v>
      </c>
      <c r="J35" s="11"/>
    </row>
    <row r="36" spans="1:10" ht="36">
      <c r="A36" s="174" t="s">
        <v>205</v>
      </c>
      <c r="B36" s="139" t="s">
        <v>327</v>
      </c>
      <c r="C36" s="204" t="s">
        <v>182</v>
      </c>
      <c r="D36" s="39" t="s">
        <v>168</v>
      </c>
      <c r="E36" s="187" t="s">
        <v>369</v>
      </c>
      <c r="F36" s="22" t="s">
        <v>188</v>
      </c>
      <c r="G36" s="13" t="s">
        <v>368</v>
      </c>
      <c r="H36" s="13" t="s">
        <v>368</v>
      </c>
      <c r="I36" s="192" t="s">
        <v>188</v>
      </c>
      <c r="J36" s="11"/>
    </row>
    <row r="37" spans="1:10" ht="24">
      <c r="A37" s="175" t="s">
        <v>206</v>
      </c>
      <c r="B37" s="140" t="s">
        <v>328</v>
      </c>
      <c r="C37" s="204" t="s">
        <v>169</v>
      </c>
      <c r="D37" s="39" t="s">
        <v>157</v>
      </c>
      <c r="E37" s="187" t="s">
        <v>369</v>
      </c>
      <c r="F37" s="22" t="s">
        <v>188</v>
      </c>
      <c r="G37" s="22" t="s">
        <v>188</v>
      </c>
      <c r="H37" s="22" t="s">
        <v>188</v>
      </c>
      <c r="I37" s="192" t="s">
        <v>188</v>
      </c>
      <c r="J37" s="11"/>
    </row>
    <row r="38" spans="1:10" ht="24">
      <c r="A38" s="175" t="s">
        <v>206</v>
      </c>
      <c r="B38" s="140" t="s">
        <v>329</v>
      </c>
      <c r="C38" s="204" t="s">
        <v>169</v>
      </c>
      <c r="D38" s="39" t="s">
        <v>156</v>
      </c>
      <c r="E38" s="187" t="s">
        <v>369</v>
      </c>
      <c r="F38" s="22" t="s">
        <v>188</v>
      </c>
      <c r="G38" s="22" t="s">
        <v>188</v>
      </c>
      <c r="H38" s="22" t="s">
        <v>188</v>
      </c>
      <c r="I38" s="192" t="s">
        <v>188</v>
      </c>
      <c r="J38" s="11"/>
    </row>
    <row r="39" spans="1:10" ht="24">
      <c r="A39" s="176" t="s">
        <v>207</v>
      </c>
      <c r="B39" s="141" t="s">
        <v>330</v>
      </c>
      <c r="C39" s="204" t="s">
        <v>169</v>
      </c>
      <c r="D39" s="39" t="s">
        <v>158</v>
      </c>
      <c r="E39" s="187" t="s">
        <v>369</v>
      </c>
      <c r="F39" s="22" t="s">
        <v>188</v>
      </c>
      <c r="G39" s="13" t="s">
        <v>188</v>
      </c>
      <c r="H39" s="22" t="s">
        <v>188</v>
      </c>
      <c r="I39" s="192" t="s">
        <v>188</v>
      </c>
      <c r="J39" s="11"/>
    </row>
    <row r="40" spans="1:10">
      <c r="A40" s="176" t="s">
        <v>207</v>
      </c>
      <c r="B40" s="141" t="s">
        <v>331</v>
      </c>
      <c r="C40" s="204" t="s">
        <v>169</v>
      </c>
      <c r="D40" s="39" t="s">
        <v>170</v>
      </c>
      <c r="E40" s="187" t="s">
        <v>369</v>
      </c>
      <c r="F40" s="22" t="s">
        <v>188</v>
      </c>
      <c r="G40" s="13" t="s">
        <v>188</v>
      </c>
      <c r="H40" s="22" t="s">
        <v>188</v>
      </c>
      <c r="I40" s="192" t="s">
        <v>188</v>
      </c>
      <c r="J40" s="11"/>
    </row>
    <row r="41" spans="1:10">
      <c r="A41" s="175" t="s">
        <v>208</v>
      </c>
      <c r="B41" s="140" t="s">
        <v>332</v>
      </c>
      <c r="C41" s="204" t="s">
        <v>169</v>
      </c>
      <c r="D41" s="39" t="s">
        <v>159</v>
      </c>
      <c r="E41" s="187" t="s">
        <v>369</v>
      </c>
      <c r="F41" s="22" t="s">
        <v>188</v>
      </c>
      <c r="G41" s="13" t="s">
        <v>368</v>
      </c>
      <c r="H41" s="13" t="s">
        <v>368</v>
      </c>
      <c r="I41" s="20" t="s">
        <v>368</v>
      </c>
      <c r="J41" s="11"/>
    </row>
    <row r="42" spans="1:10">
      <c r="A42" s="175" t="s">
        <v>208</v>
      </c>
      <c r="B42" s="140" t="s">
        <v>333</v>
      </c>
      <c r="C42" s="204" t="s">
        <v>169</v>
      </c>
      <c r="D42" s="39" t="s">
        <v>160</v>
      </c>
      <c r="E42" s="187" t="s">
        <v>369</v>
      </c>
      <c r="F42" s="22" t="s">
        <v>188</v>
      </c>
      <c r="G42" s="13" t="s">
        <v>368</v>
      </c>
      <c r="H42" s="13" t="s">
        <v>368</v>
      </c>
      <c r="I42" s="20" t="s">
        <v>188</v>
      </c>
      <c r="J42" s="11"/>
    </row>
    <row r="43" spans="1:10">
      <c r="A43" s="176" t="s">
        <v>209</v>
      </c>
      <c r="B43" s="141" t="s">
        <v>334</v>
      </c>
      <c r="C43" s="204" t="s">
        <v>169</v>
      </c>
      <c r="D43" s="39" t="s">
        <v>164</v>
      </c>
      <c r="E43" s="187" t="s">
        <v>369</v>
      </c>
      <c r="F43" s="22" t="s">
        <v>188</v>
      </c>
      <c r="G43" s="13" t="s">
        <v>368</v>
      </c>
      <c r="H43" s="13" t="s">
        <v>188</v>
      </c>
      <c r="I43" s="20" t="s">
        <v>188</v>
      </c>
      <c r="J43" s="11"/>
    </row>
    <row r="44" spans="1:10" ht="24">
      <c r="A44" s="176" t="s">
        <v>209</v>
      </c>
      <c r="B44" s="141" t="s">
        <v>335</v>
      </c>
      <c r="C44" s="204" t="s">
        <v>169</v>
      </c>
      <c r="D44" s="39" t="s">
        <v>165</v>
      </c>
      <c r="E44" s="187" t="s">
        <v>369</v>
      </c>
      <c r="F44" s="22" t="s">
        <v>188</v>
      </c>
      <c r="G44" s="13" t="s">
        <v>368</v>
      </c>
      <c r="H44" s="13" t="s">
        <v>188</v>
      </c>
      <c r="I44" s="20" t="s">
        <v>188</v>
      </c>
      <c r="J44" s="11"/>
    </row>
    <row r="45" spans="1:10" ht="24">
      <c r="A45" s="175" t="s">
        <v>210</v>
      </c>
      <c r="B45" s="140" t="s">
        <v>336</v>
      </c>
      <c r="C45" s="204" t="s">
        <v>169</v>
      </c>
      <c r="D45" s="39" t="s">
        <v>166</v>
      </c>
      <c r="E45" s="187" t="s">
        <v>369</v>
      </c>
      <c r="F45" s="22" t="s">
        <v>188</v>
      </c>
      <c r="G45" s="13" t="s">
        <v>368</v>
      </c>
      <c r="H45" s="13" t="s">
        <v>368</v>
      </c>
      <c r="I45" s="20" t="s">
        <v>188</v>
      </c>
      <c r="J45" s="11"/>
    </row>
    <row r="46" spans="1:10" ht="24">
      <c r="A46" s="175" t="s">
        <v>211</v>
      </c>
      <c r="B46" s="140" t="s">
        <v>337</v>
      </c>
      <c r="C46" s="204" t="s">
        <v>169</v>
      </c>
      <c r="D46" s="39" t="s">
        <v>171</v>
      </c>
      <c r="E46" s="187" t="s">
        <v>369</v>
      </c>
      <c r="F46" s="22" t="s">
        <v>188</v>
      </c>
      <c r="G46" s="13" t="s">
        <v>368</v>
      </c>
      <c r="H46" s="13" t="s">
        <v>368</v>
      </c>
      <c r="I46" s="20" t="s">
        <v>188</v>
      </c>
      <c r="J46" s="11"/>
    </row>
    <row r="47" spans="1:10" ht="24">
      <c r="A47" s="175" t="s">
        <v>211</v>
      </c>
      <c r="B47" s="140" t="s">
        <v>338</v>
      </c>
      <c r="C47" s="204" t="s">
        <v>169</v>
      </c>
      <c r="D47" s="39" t="s">
        <v>172</v>
      </c>
      <c r="E47" s="187" t="s">
        <v>369</v>
      </c>
      <c r="F47" s="22" t="s">
        <v>188</v>
      </c>
      <c r="G47" s="13" t="s">
        <v>368</v>
      </c>
      <c r="H47" s="13" t="s">
        <v>368</v>
      </c>
      <c r="I47" s="20" t="s">
        <v>188</v>
      </c>
      <c r="J47" s="11"/>
    </row>
    <row r="48" spans="1:10" ht="24">
      <c r="A48" s="176" t="s">
        <v>212</v>
      </c>
      <c r="B48" s="141" t="s">
        <v>339</v>
      </c>
      <c r="C48" s="204" t="s">
        <v>169</v>
      </c>
      <c r="D48" s="39" t="s">
        <v>168</v>
      </c>
      <c r="E48" s="187" t="s">
        <v>369</v>
      </c>
      <c r="F48" s="22" t="s">
        <v>188</v>
      </c>
      <c r="G48" s="13" t="s">
        <v>188</v>
      </c>
      <c r="H48" s="13" t="s">
        <v>188</v>
      </c>
      <c r="I48" s="20" t="s">
        <v>188</v>
      </c>
      <c r="J48" s="11"/>
    </row>
    <row r="49" spans="1:10" ht="24">
      <c r="A49" s="176" t="s">
        <v>212</v>
      </c>
      <c r="B49" s="141" t="s">
        <v>340</v>
      </c>
      <c r="C49" s="204" t="s">
        <v>169</v>
      </c>
      <c r="D49" s="39" t="s">
        <v>173</v>
      </c>
      <c r="E49" s="187" t="s">
        <v>369</v>
      </c>
      <c r="F49" s="22" t="s">
        <v>188</v>
      </c>
      <c r="G49" s="13" t="s">
        <v>188</v>
      </c>
      <c r="H49" s="13" t="s">
        <v>188</v>
      </c>
      <c r="I49" s="20" t="s">
        <v>188</v>
      </c>
      <c r="J49" s="11"/>
    </row>
    <row r="50" spans="1:10" ht="24">
      <c r="A50" s="176" t="s">
        <v>212</v>
      </c>
      <c r="B50" s="141" t="s">
        <v>341</v>
      </c>
      <c r="C50" s="204" t="s">
        <v>169</v>
      </c>
      <c r="D50" s="40" t="s">
        <v>174</v>
      </c>
      <c r="E50" s="187" t="s">
        <v>369</v>
      </c>
      <c r="F50" s="37" t="s">
        <v>188</v>
      </c>
      <c r="G50" s="37" t="s">
        <v>188</v>
      </c>
      <c r="H50" s="37" t="s">
        <v>188</v>
      </c>
      <c r="I50" s="196" t="s">
        <v>188</v>
      </c>
      <c r="J50" s="11"/>
    </row>
    <row r="51" spans="1:10" ht="24">
      <c r="A51" s="176" t="s">
        <v>212</v>
      </c>
      <c r="B51" s="141" t="s">
        <v>342</v>
      </c>
      <c r="C51" s="204" t="s">
        <v>169</v>
      </c>
      <c r="D51" s="39" t="s">
        <v>175</v>
      </c>
      <c r="E51" s="187" t="s">
        <v>369</v>
      </c>
      <c r="F51" s="37" t="s">
        <v>188</v>
      </c>
      <c r="G51" s="13" t="s">
        <v>368</v>
      </c>
      <c r="H51" s="37" t="s">
        <v>188</v>
      </c>
      <c r="I51" s="196" t="s">
        <v>188</v>
      </c>
    </row>
    <row r="52" spans="1:10">
      <c r="A52" s="177" t="s">
        <v>213</v>
      </c>
      <c r="B52" s="143" t="s">
        <v>343</v>
      </c>
      <c r="C52" s="204" t="s">
        <v>97</v>
      </c>
      <c r="D52" s="39" t="s">
        <v>163</v>
      </c>
      <c r="E52" s="187" t="s">
        <v>369</v>
      </c>
      <c r="F52" s="13" t="s">
        <v>188</v>
      </c>
      <c r="G52" s="13" t="s">
        <v>368</v>
      </c>
      <c r="H52" s="13" t="s">
        <v>188</v>
      </c>
      <c r="I52" s="20" t="s">
        <v>188</v>
      </c>
    </row>
    <row r="53" spans="1:10">
      <c r="A53" s="175" t="s">
        <v>213</v>
      </c>
      <c r="B53" s="140" t="s">
        <v>344</v>
      </c>
      <c r="C53" s="204" t="s">
        <v>169</v>
      </c>
      <c r="D53" s="39" t="s">
        <v>176</v>
      </c>
      <c r="E53" s="187" t="s">
        <v>369</v>
      </c>
      <c r="F53" s="13" t="s">
        <v>188</v>
      </c>
      <c r="G53" s="13" t="s">
        <v>188</v>
      </c>
      <c r="H53" s="13" t="s">
        <v>188</v>
      </c>
      <c r="I53" s="20" t="s">
        <v>188</v>
      </c>
    </row>
    <row r="54" spans="1:10" ht="24">
      <c r="A54" s="178" t="s">
        <v>214</v>
      </c>
      <c r="B54" s="146" t="s">
        <v>345</v>
      </c>
      <c r="C54" s="204" t="s">
        <v>184</v>
      </c>
      <c r="D54" s="12"/>
      <c r="E54" s="187" t="s">
        <v>369</v>
      </c>
      <c r="F54" s="188" t="s">
        <v>188</v>
      </c>
      <c r="G54" s="188" t="s">
        <v>368</v>
      </c>
      <c r="H54" s="188" t="s">
        <v>368</v>
      </c>
      <c r="I54" s="189" t="s">
        <v>188</v>
      </c>
    </row>
    <row r="55" spans="1:10" ht="24">
      <c r="A55" s="178" t="s">
        <v>214</v>
      </c>
      <c r="B55" s="145" t="s">
        <v>346</v>
      </c>
      <c r="C55" s="204" t="s">
        <v>184</v>
      </c>
      <c r="D55" s="12"/>
      <c r="E55" s="187" t="s">
        <v>369</v>
      </c>
      <c r="F55" s="188" t="s">
        <v>188</v>
      </c>
      <c r="G55" s="188" t="s">
        <v>188</v>
      </c>
      <c r="H55" s="188" t="s">
        <v>188</v>
      </c>
      <c r="I55" s="189" t="s">
        <v>188</v>
      </c>
    </row>
    <row r="56" spans="1:10" ht="24">
      <c r="A56" s="178" t="s">
        <v>214</v>
      </c>
      <c r="B56" s="146" t="s">
        <v>347</v>
      </c>
      <c r="C56" s="204" t="s">
        <v>184</v>
      </c>
      <c r="D56" s="12"/>
      <c r="E56" s="187" t="s">
        <v>369</v>
      </c>
      <c r="F56" s="188" t="s">
        <v>188</v>
      </c>
      <c r="G56" s="188" t="s">
        <v>188</v>
      </c>
      <c r="H56" s="188" t="s">
        <v>188</v>
      </c>
      <c r="I56" s="189" t="s">
        <v>188</v>
      </c>
    </row>
    <row r="57" spans="1:10" s="33" customFormat="1" ht="24">
      <c r="A57" s="178" t="s">
        <v>214</v>
      </c>
      <c r="B57" s="146" t="s">
        <v>348</v>
      </c>
      <c r="C57" s="204" t="s">
        <v>184</v>
      </c>
      <c r="D57" s="12"/>
      <c r="E57" s="187" t="s">
        <v>369</v>
      </c>
      <c r="F57" s="188" t="s">
        <v>188</v>
      </c>
      <c r="G57" s="188" t="s">
        <v>368</v>
      </c>
      <c r="H57" s="188" t="s">
        <v>188</v>
      </c>
      <c r="I57" s="189" t="s">
        <v>188</v>
      </c>
    </row>
    <row r="58" spans="1:10" s="33" customFormat="1" ht="24">
      <c r="A58" s="178" t="s">
        <v>214</v>
      </c>
      <c r="B58" s="146" t="s">
        <v>349</v>
      </c>
      <c r="C58" s="204" t="s">
        <v>184</v>
      </c>
      <c r="D58" s="12"/>
      <c r="E58" s="187" t="s">
        <v>369</v>
      </c>
      <c r="F58" s="188" t="s">
        <v>188</v>
      </c>
      <c r="G58" s="188" t="s">
        <v>368</v>
      </c>
      <c r="H58" s="188" t="s">
        <v>368</v>
      </c>
      <c r="I58" s="189" t="s">
        <v>368</v>
      </c>
    </row>
    <row r="59" spans="1:10" s="33" customFormat="1" ht="24">
      <c r="A59" s="178" t="s">
        <v>214</v>
      </c>
      <c r="B59" s="146" t="s">
        <v>350</v>
      </c>
      <c r="C59" s="204" t="s">
        <v>184</v>
      </c>
      <c r="D59" s="12"/>
      <c r="E59" s="187" t="s">
        <v>369</v>
      </c>
      <c r="F59" s="188" t="s">
        <v>188</v>
      </c>
      <c r="G59" s="188" t="s">
        <v>188</v>
      </c>
      <c r="H59" s="188" t="s">
        <v>188</v>
      </c>
      <c r="I59" s="189" t="s">
        <v>188</v>
      </c>
    </row>
    <row r="60" spans="1:10" ht="24">
      <c r="A60" s="178" t="s">
        <v>214</v>
      </c>
      <c r="B60" s="146" t="s">
        <v>351</v>
      </c>
      <c r="C60" s="204" t="s">
        <v>184</v>
      </c>
      <c r="D60" s="12"/>
      <c r="E60" s="187" t="s">
        <v>369</v>
      </c>
      <c r="F60" s="188" t="s">
        <v>368</v>
      </c>
      <c r="G60" s="188" t="s">
        <v>368</v>
      </c>
      <c r="H60" s="188" t="s">
        <v>188</v>
      </c>
      <c r="I60" s="189" t="s">
        <v>188</v>
      </c>
    </row>
    <row r="61" spans="1:10">
      <c r="A61" s="179" t="s">
        <v>294</v>
      </c>
      <c r="B61" s="147" t="s">
        <v>352</v>
      </c>
      <c r="C61" s="204" t="s">
        <v>167</v>
      </c>
      <c r="D61" s="39" t="s">
        <v>168</v>
      </c>
      <c r="E61" s="187" t="s">
        <v>369</v>
      </c>
      <c r="F61" s="188" t="s">
        <v>188</v>
      </c>
      <c r="G61" s="188" t="s">
        <v>188</v>
      </c>
      <c r="H61" s="188" t="s">
        <v>188</v>
      </c>
      <c r="I61" s="189" t="s">
        <v>368</v>
      </c>
    </row>
    <row r="62" spans="1:10">
      <c r="A62" s="180" t="s">
        <v>295</v>
      </c>
      <c r="B62" s="147" t="s">
        <v>353</v>
      </c>
      <c r="C62" s="204" t="s">
        <v>97</v>
      </c>
      <c r="D62" s="39" t="s">
        <v>166</v>
      </c>
      <c r="E62" s="187" t="s">
        <v>369</v>
      </c>
      <c r="F62" s="188" t="s">
        <v>188</v>
      </c>
      <c r="G62" s="188" t="s">
        <v>188</v>
      </c>
      <c r="H62" s="188" t="s">
        <v>188</v>
      </c>
      <c r="I62" s="189" t="s">
        <v>368</v>
      </c>
    </row>
    <row r="63" spans="1:10" ht="15.75" customHeight="1">
      <c r="A63" s="169" t="s">
        <v>295</v>
      </c>
      <c r="B63" s="148" t="s">
        <v>354</v>
      </c>
      <c r="C63" s="204" t="s">
        <v>97</v>
      </c>
      <c r="D63" s="39" t="s">
        <v>158</v>
      </c>
      <c r="E63" s="187" t="s">
        <v>369</v>
      </c>
      <c r="F63" s="188" t="s">
        <v>188</v>
      </c>
      <c r="G63" s="188" t="s">
        <v>188</v>
      </c>
      <c r="H63" s="188" t="s">
        <v>188</v>
      </c>
      <c r="I63" s="189" t="s">
        <v>368</v>
      </c>
    </row>
    <row r="64" spans="1:10" ht="24">
      <c r="A64" s="181" t="s">
        <v>295</v>
      </c>
      <c r="B64" s="149" t="s">
        <v>355</v>
      </c>
      <c r="C64" s="204" t="s">
        <v>97</v>
      </c>
      <c r="D64" s="39" t="s">
        <v>165</v>
      </c>
      <c r="E64" s="187" t="s">
        <v>369</v>
      </c>
      <c r="F64" s="188" t="s">
        <v>188</v>
      </c>
      <c r="G64" s="188" t="s">
        <v>188</v>
      </c>
      <c r="H64" s="188" t="s">
        <v>188</v>
      </c>
      <c r="I64" s="189" t="s">
        <v>368</v>
      </c>
    </row>
    <row r="65" spans="1:9" ht="36">
      <c r="A65" s="182" t="s">
        <v>381</v>
      </c>
      <c r="B65" s="151" t="s">
        <v>147</v>
      </c>
      <c r="C65" s="205" t="s">
        <v>185</v>
      </c>
      <c r="D65" s="184" t="s">
        <v>369</v>
      </c>
      <c r="E65" s="187" t="s">
        <v>369</v>
      </c>
      <c r="F65" s="188" t="s">
        <v>368</v>
      </c>
      <c r="G65" s="188" t="s">
        <v>188</v>
      </c>
      <c r="H65" s="188" t="s">
        <v>188</v>
      </c>
      <c r="I65" s="189" t="s">
        <v>188</v>
      </c>
    </row>
    <row r="66" spans="1:9" ht="36">
      <c r="A66" s="182" t="s">
        <v>381</v>
      </c>
      <c r="B66" s="151" t="s">
        <v>148</v>
      </c>
      <c r="C66" s="205" t="s">
        <v>186</v>
      </c>
      <c r="D66" s="184" t="s">
        <v>369</v>
      </c>
      <c r="E66" s="187" t="s">
        <v>369</v>
      </c>
      <c r="F66" s="188" t="s">
        <v>368</v>
      </c>
      <c r="G66" s="188" t="s">
        <v>188</v>
      </c>
      <c r="H66" s="188" t="s">
        <v>188</v>
      </c>
      <c r="I66" s="189" t="s">
        <v>188</v>
      </c>
    </row>
    <row r="67" spans="1:9" ht="60.75" thickBot="1">
      <c r="A67" s="183" t="s">
        <v>381</v>
      </c>
      <c r="B67" s="207" t="s">
        <v>149</v>
      </c>
      <c r="C67" s="206" t="s">
        <v>187</v>
      </c>
      <c r="D67" s="185" t="s">
        <v>369</v>
      </c>
      <c r="E67" s="197" t="s">
        <v>369</v>
      </c>
      <c r="F67" s="198" t="s">
        <v>368</v>
      </c>
      <c r="G67" s="198" t="s">
        <v>188</v>
      </c>
      <c r="H67" s="198" t="s">
        <v>188</v>
      </c>
      <c r="I67" s="199" t="s">
        <v>188</v>
      </c>
    </row>
    <row r="68" spans="1:9" ht="60" customHeight="1">
      <c r="E68" s="1"/>
      <c r="I68" s="3"/>
    </row>
    <row r="69" spans="1:9" ht="60" customHeight="1">
      <c r="E69" s="1"/>
      <c r="I69" s="3"/>
    </row>
    <row r="70" spans="1:9" ht="60" customHeight="1">
      <c r="E70" s="1"/>
    </row>
    <row r="71" spans="1:9" ht="60" customHeight="1">
      <c r="E71" s="1"/>
    </row>
    <row r="72" spans="1:9" ht="60" customHeight="1">
      <c r="E72" s="1"/>
    </row>
    <row r="73" spans="1:9" ht="60" customHeight="1">
      <c r="E73" s="1"/>
    </row>
    <row r="74" spans="1:9" ht="60" customHeight="1">
      <c r="E74" s="1"/>
    </row>
    <row r="75" spans="1:9" ht="60" customHeight="1">
      <c r="E75" s="1"/>
    </row>
    <row r="76" spans="1:9" ht="60" customHeight="1">
      <c r="E76" s="1"/>
    </row>
    <row r="77" spans="1:9" ht="60" customHeight="1">
      <c r="E77" s="1"/>
    </row>
    <row r="78" spans="1:9" ht="60" customHeight="1">
      <c r="E78" s="1"/>
    </row>
    <row r="79" spans="1:9" ht="60" customHeight="1">
      <c r="E79" s="1"/>
    </row>
    <row r="80" spans="1:9" ht="60" customHeight="1">
      <c r="E80" s="1"/>
    </row>
    <row r="81" spans="5:5" ht="60" customHeight="1">
      <c r="E81" s="1"/>
    </row>
    <row r="82" spans="5:5" ht="60" customHeight="1">
      <c r="E82" s="1"/>
    </row>
    <row r="83" spans="5:5" ht="60" customHeight="1">
      <c r="E83" s="1"/>
    </row>
    <row r="84" spans="5:5" ht="60" customHeight="1">
      <c r="E84" s="1"/>
    </row>
    <row r="85" spans="5:5" ht="60" customHeight="1">
      <c r="E85" s="1"/>
    </row>
    <row r="86" spans="5:5" ht="60" customHeight="1">
      <c r="E86" s="1"/>
    </row>
    <row r="87" spans="5:5" ht="60" customHeight="1">
      <c r="E87" s="1"/>
    </row>
    <row r="88" spans="5:5" ht="60" customHeight="1">
      <c r="E88" s="1"/>
    </row>
    <row r="89" spans="5:5" ht="60" customHeight="1">
      <c r="E89" s="1"/>
    </row>
    <row r="90" spans="5:5" ht="60" customHeight="1">
      <c r="E90" s="1"/>
    </row>
    <row r="91" spans="5:5" ht="60" customHeight="1">
      <c r="E91" s="1"/>
    </row>
    <row r="92" spans="5:5" ht="60" customHeight="1">
      <c r="E92" s="1"/>
    </row>
    <row r="93" spans="5:5" ht="60" customHeight="1">
      <c r="E93" s="1"/>
    </row>
    <row r="94" spans="5:5" ht="60" customHeight="1">
      <c r="E94" s="1"/>
    </row>
    <row r="95" spans="5:5" ht="60" customHeight="1">
      <c r="E95" s="1"/>
    </row>
    <row r="96" spans="5:5" ht="60" customHeight="1">
      <c r="E96" s="1"/>
    </row>
    <row r="97" spans="5:5" ht="60" customHeight="1">
      <c r="E97" s="1"/>
    </row>
    <row r="98" spans="5:5" ht="60" customHeight="1">
      <c r="E98" s="1"/>
    </row>
    <row r="99" spans="5:5" ht="60" customHeight="1">
      <c r="E99" s="1"/>
    </row>
    <row r="100" spans="5:5" ht="60" customHeight="1">
      <c r="E100" s="1"/>
    </row>
    <row r="101" spans="5:5" ht="60" customHeight="1">
      <c r="E101" s="1"/>
    </row>
    <row r="102" spans="5:5" ht="60" customHeight="1">
      <c r="E102" s="1"/>
    </row>
    <row r="103" spans="5:5" ht="60" customHeight="1">
      <c r="E103" s="1"/>
    </row>
    <row r="104" spans="5:5" ht="60" customHeight="1">
      <c r="E104" s="1"/>
    </row>
    <row r="105" spans="5:5" ht="60" customHeight="1">
      <c r="E105" s="1"/>
    </row>
    <row r="106" spans="5:5" ht="60" customHeight="1">
      <c r="E106" s="1"/>
    </row>
    <row r="107" spans="5:5" ht="60" customHeight="1">
      <c r="E107" s="1"/>
    </row>
    <row r="108" spans="5:5" ht="60" customHeight="1">
      <c r="E108" s="1"/>
    </row>
    <row r="109" spans="5:5" ht="60" customHeight="1">
      <c r="E109" s="1"/>
    </row>
    <row r="110" spans="5:5" ht="60" customHeight="1">
      <c r="E110" s="1"/>
    </row>
    <row r="111" spans="5:5" ht="60" customHeight="1">
      <c r="E111" s="1"/>
    </row>
    <row r="112" spans="5:5" ht="60" customHeight="1">
      <c r="E112" s="1"/>
    </row>
    <row r="113" spans="5:5" ht="60" customHeight="1">
      <c r="E113" s="1"/>
    </row>
    <row r="114" spans="5:5" ht="60" customHeight="1">
      <c r="E114" s="1"/>
    </row>
    <row r="115" spans="5:5" ht="60" customHeight="1">
      <c r="E115" s="1"/>
    </row>
    <row r="116" spans="5:5" ht="60" customHeight="1">
      <c r="E116" s="1"/>
    </row>
    <row r="117" spans="5:5" ht="60" customHeight="1">
      <c r="E117" s="1"/>
    </row>
    <row r="118" spans="5:5" ht="60" customHeight="1">
      <c r="E118" s="1"/>
    </row>
    <row r="119" spans="5:5" ht="60" customHeight="1">
      <c r="E119" s="1"/>
    </row>
    <row r="120" spans="5:5" ht="60" customHeight="1">
      <c r="E120" s="1"/>
    </row>
    <row r="121" spans="5:5" ht="60" customHeight="1">
      <c r="E121" s="1"/>
    </row>
    <row r="122" spans="5:5" ht="60" customHeight="1">
      <c r="E122" s="1"/>
    </row>
    <row r="123" spans="5:5" ht="60" customHeight="1">
      <c r="E123" s="1"/>
    </row>
    <row r="124" spans="5:5" ht="60" customHeight="1">
      <c r="E124" s="1"/>
    </row>
    <row r="125" spans="5:5" ht="60" customHeight="1">
      <c r="E125" s="1"/>
    </row>
    <row r="126" spans="5:5" ht="60" customHeight="1">
      <c r="E126" s="1"/>
    </row>
    <row r="127" spans="5:5" ht="60" customHeight="1">
      <c r="E127" s="1"/>
    </row>
    <row r="128" spans="5:5" ht="60" customHeight="1">
      <c r="E128" s="1"/>
    </row>
    <row r="129" spans="5:5" ht="60" customHeight="1">
      <c r="E129" s="1"/>
    </row>
    <row r="130" spans="5:5" ht="60" customHeight="1">
      <c r="E130" s="1"/>
    </row>
    <row r="131" spans="5:5" ht="60" customHeight="1">
      <c r="E131" s="1"/>
    </row>
    <row r="132" spans="5:5" ht="60" customHeight="1">
      <c r="E132" s="1"/>
    </row>
    <row r="133" spans="5:5" ht="60" customHeight="1">
      <c r="E133" s="1"/>
    </row>
    <row r="134" spans="5:5" ht="60" customHeight="1">
      <c r="E134" s="1"/>
    </row>
    <row r="135" spans="5:5" ht="60" customHeight="1">
      <c r="E135" s="1"/>
    </row>
    <row r="136" spans="5:5" ht="60" customHeight="1">
      <c r="E136" s="1"/>
    </row>
    <row r="137" spans="5:5" ht="60" customHeight="1">
      <c r="E137" s="1"/>
    </row>
    <row r="138" spans="5:5" ht="60" customHeight="1">
      <c r="E138" s="1"/>
    </row>
    <row r="139" spans="5:5" ht="60" customHeight="1">
      <c r="E139" s="1"/>
    </row>
    <row r="140" spans="5:5" ht="60" customHeight="1">
      <c r="E140" s="1"/>
    </row>
  </sheetData>
  <mergeCells count="4">
    <mergeCell ref="F2:I2"/>
    <mergeCell ref="C2:E2"/>
    <mergeCell ref="A2:A3"/>
    <mergeCell ref="B2:B3"/>
  </mergeCells>
  <pageMargins left="0.70866141732283472" right="0.70866141732283472" top="0.78740157480314965" bottom="0.78740157480314965" header="0.31496062992125984" footer="0.31496062992125984"/>
  <pageSetup paperSize="9" scale="6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80"/>
  <sheetViews>
    <sheetView tabSelected="1" topLeftCell="C1" zoomScale="80" zoomScaleNormal="80" workbookViewId="0">
      <pane ySplit="3" topLeftCell="A4" activePane="bottomLeft" state="frozen"/>
      <selection pane="bottomLeft" activeCell="Z22" sqref="Z22"/>
    </sheetView>
  </sheetViews>
  <sheetFormatPr defaultColWidth="8.85546875" defaultRowHeight="12"/>
  <cols>
    <col min="1" max="1" width="23.5703125" style="3" customWidth="1"/>
    <col min="2" max="2" width="31" style="3" customWidth="1"/>
    <col min="3" max="6" width="11.28515625" style="209" customWidth="1"/>
    <col min="7" max="7" width="20.28515625" style="3" customWidth="1"/>
    <col min="8" max="11" width="7.42578125" style="10" customWidth="1"/>
    <col min="12" max="19" width="11.5703125" style="208" customWidth="1"/>
    <col min="20" max="20" width="15.5703125" style="209" customWidth="1"/>
    <col min="21" max="21" width="13.7109375" style="223" customWidth="1"/>
    <col min="22" max="22" width="14.7109375" style="223" customWidth="1"/>
    <col min="23" max="23" width="11.42578125" style="1" customWidth="1"/>
    <col min="24" max="24" width="16" style="223" customWidth="1"/>
    <col min="25" max="27" width="15.140625" style="223" customWidth="1"/>
    <col min="28" max="28" width="15.85546875" style="1" customWidth="1"/>
    <col min="29" max="29" width="8.85546875" style="1"/>
    <col min="30" max="30" width="9" style="3" hidden="1" customWidth="1"/>
    <col min="31" max="31" width="3.28515625" style="3" hidden="1" customWidth="1"/>
    <col min="32" max="16384" width="8.85546875" style="1"/>
  </cols>
  <sheetData>
    <row r="1" spans="1:31" ht="16.899999999999999" customHeight="1" thickBot="1">
      <c r="A1" s="5" t="s">
        <v>192</v>
      </c>
    </row>
    <row r="2" spans="1:31" ht="45.75" customHeight="1">
      <c r="A2" s="323" t="s">
        <v>87</v>
      </c>
      <c r="B2" s="321"/>
      <c r="C2" s="339" t="s">
        <v>89</v>
      </c>
      <c r="D2" s="340"/>
      <c r="E2" s="340"/>
      <c r="F2" s="340"/>
      <c r="G2" s="341"/>
      <c r="H2" s="342" t="s">
        <v>17</v>
      </c>
      <c r="I2" s="343"/>
      <c r="J2" s="343"/>
      <c r="K2" s="344"/>
      <c r="L2" s="342" t="s">
        <v>18</v>
      </c>
      <c r="M2" s="343"/>
      <c r="N2" s="343"/>
      <c r="O2" s="344"/>
      <c r="P2" s="342" t="s">
        <v>19</v>
      </c>
      <c r="Q2" s="343"/>
      <c r="R2" s="343"/>
      <c r="S2" s="344"/>
      <c r="T2" s="345" t="s">
        <v>90</v>
      </c>
      <c r="U2" s="346"/>
      <c r="V2" s="347"/>
      <c r="W2" s="337" t="s">
        <v>416</v>
      </c>
      <c r="X2" s="348"/>
      <c r="Y2" s="349"/>
      <c r="Z2" s="337" t="s">
        <v>422</v>
      </c>
      <c r="AA2" s="338"/>
      <c r="AB2" s="212" t="s">
        <v>95</v>
      </c>
      <c r="AD2" s="215"/>
      <c r="AE2" s="224"/>
    </row>
    <row r="3" spans="1:31" ht="75.75" customHeight="1" thickBot="1">
      <c r="A3" s="45" t="s">
        <v>6</v>
      </c>
      <c r="B3" s="255" t="s">
        <v>85</v>
      </c>
      <c r="C3" s="229">
        <v>2018</v>
      </c>
      <c r="D3" s="233">
        <v>2019</v>
      </c>
      <c r="E3" s="233" t="s">
        <v>423</v>
      </c>
      <c r="F3" s="230" t="s">
        <v>91</v>
      </c>
      <c r="G3" s="256" t="s">
        <v>96</v>
      </c>
      <c r="H3" s="261">
        <v>2018</v>
      </c>
      <c r="I3" s="232">
        <v>2019</v>
      </c>
      <c r="J3" s="232">
        <v>2020</v>
      </c>
      <c r="K3" s="262" t="s">
        <v>92</v>
      </c>
      <c r="L3" s="269">
        <v>2018</v>
      </c>
      <c r="M3" s="233">
        <v>2019</v>
      </c>
      <c r="N3" s="233" t="s">
        <v>423</v>
      </c>
      <c r="O3" s="262" t="s">
        <v>93</v>
      </c>
      <c r="P3" s="269">
        <v>2018</v>
      </c>
      <c r="Q3" s="232">
        <v>2019</v>
      </c>
      <c r="R3" s="232" t="s">
        <v>423</v>
      </c>
      <c r="S3" s="262" t="s">
        <v>94</v>
      </c>
      <c r="T3" s="282" t="s">
        <v>16</v>
      </c>
      <c r="U3" s="234" t="s">
        <v>15</v>
      </c>
      <c r="V3" s="283" t="s">
        <v>10</v>
      </c>
      <c r="W3" s="293" t="s">
        <v>20</v>
      </c>
      <c r="X3" s="231">
        <v>2018</v>
      </c>
      <c r="Y3" s="294">
        <v>2019</v>
      </c>
      <c r="Z3" s="303">
        <v>2018</v>
      </c>
      <c r="AA3" s="304">
        <v>2019</v>
      </c>
      <c r="AB3" s="235" t="s">
        <v>421</v>
      </c>
      <c r="AD3" s="32"/>
      <c r="AE3" s="213"/>
    </row>
    <row r="4" spans="1:31" s="8" customFormat="1" ht="36">
      <c r="A4" s="157" t="s">
        <v>196</v>
      </c>
      <c r="B4" s="226" t="s">
        <v>296</v>
      </c>
      <c r="C4" s="257">
        <v>666000000</v>
      </c>
      <c r="D4" s="240">
        <v>0</v>
      </c>
      <c r="E4" s="240">
        <v>0</v>
      </c>
      <c r="F4" s="240">
        <f>C4+D4+E4</f>
        <v>666000000</v>
      </c>
      <c r="G4" s="258"/>
      <c r="H4" s="263">
        <v>0</v>
      </c>
      <c r="I4" s="241">
        <v>0</v>
      </c>
      <c r="J4" s="241">
        <v>0</v>
      </c>
      <c r="K4" s="264">
        <f>H4+I4</f>
        <v>0</v>
      </c>
      <c r="L4" s="270">
        <v>112500000</v>
      </c>
      <c r="M4" s="242">
        <v>0</v>
      </c>
      <c r="N4" s="242">
        <v>0</v>
      </c>
      <c r="O4" s="271">
        <f>L4+M4+N4</f>
        <v>112500000</v>
      </c>
      <c r="P4" s="276">
        <v>0</v>
      </c>
      <c r="Q4" s="243">
        <v>0</v>
      </c>
      <c r="R4" s="243">
        <v>0</v>
      </c>
      <c r="S4" s="277">
        <f>P4+Q4+R4</f>
        <v>0</v>
      </c>
      <c r="T4" s="284" t="s">
        <v>97</v>
      </c>
      <c r="U4" s="244" t="s">
        <v>157</v>
      </c>
      <c r="V4" s="285" t="s">
        <v>409</v>
      </c>
      <c r="W4" s="295" t="s">
        <v>415</v>
      </c>
      <c r="X4" s="245">
        <f>12000000+20000000+100000000</f>
        <v>132000000</v>
      </c>
      <c r="Y4" s="246">
        <f>4000000+10000000+80000000</f>
        <v>94000000</v>
      </c>
      <c r="Z4" s="290"/>
      <c r="AA4" s="245"/>
      <c r="AB4" s="246">
        <f>AA4+Y4+D4</f>
        <v>94000000</v>
      </c>
      <c r="AD4" s="222" t="s">
        <v>98</v>
      </c>
      <c r="AE4" s="214">
        <v>1</v>
      </c>
    </row>
    <row r="5" spans="1:31" s="8" customFormat="1" ht="71.25" customHeight="1">
      <c r="A5" s="158" t="s">
        <v>197</v>
      </c>
      <c r="B5" s="191" t="s">
        <v>297</v>
      </c>
      <c r="C5" s="259">
        <v>350000000</v>
      </c>
      <c r="D5" s="239">
        <v>125000000</v>
      </c>
      <c r="E5" s="239">
        <v>100000000</v>
      </c>
      <c r="F5" s="239">
        <f>C5+D5+E5</f>
        <v>575000000</v>
      </c>
      <c r="G5" s="313">
        <f>SUM(C5:C7)</f>
        <v>720000000</v>
      </c>
      <c r="H5" s="265">
        <v>0</v>
      </c>
      <c r="I5" s="211">
        <v>0</v>
      </c>
      <c r="J5" s="211">
        <v>0</v>
      </c>
      <c r="K5" s="266">
        <f t="shared" ref="K5:K67" si="0">H5+I5</f>
        <v>0</v>
      </c>
      <c r="L5" s="272">
        <f>124800000+25000000</f>
        <v>149800000</v>
      </c>
      <c r="M5" s="236">
        <v>0</v>
      </c>
      <c r="N5" s="236">
        <v>0</v>
      </c>
      <c r="O5" s="273">
        <f>L5+M5+N5</f>
        <v>149800000</v>
      </c>
      <c r="P5" s="278">
        <v>0</v>
      </c>
      <c r="Q5" s="237">
        <v>0</v>
      </c>
      <c r="R5" s="237">
        <v>0</v>
      </c>
      <c r="S5" s="279">
        <f t="shared" ref="S5:S67" si="1">P5+Q5+R5</f>
        <v>0</v>
      </c>
      <c r="T5" s="286" t="s">
        <v>97</v>
      </c>
      <c r="U5" s="43" t="s">
        <v>156</v>
      </c>
      <c r="V5" s="287" t="s">
        <v>412</v>
      </c>
      <c r="W5" s="296"/>
      <c r="X5" s="238"/>
      <c r="Y5" s="247"/>
      <c r="Z5" s="291"/>
      <c r="AA5" s="238"/>
      <c r="AB5" s="247">
        <f t="shared" ref="AB5:AB67" si="2">AA5+Y5+D5</f>
        <v>125000000</v>
      </c>
      <c r="AD5" s="216" t="s">
        <v>99</v>
      </c>
      <c r="AE5" s="214">
        <v>2</v>
      </c>
    </row>
    <row r="6" spans="1:31" s="8" customFormat="1" ht="36">
      <c r="A6" s="158" t="s">
        <v>197</v>
      </c>
      <c r="B6" s="124" t="s">
        <v>298</v>
      </c>
      <c r="C6" s="259">
        <v>250000000</v>
      </c>
      <c r="D6" s="239">
        <v>130000000</v>
      </c>
      <c r="E6" s="239">
        <v>50000000</v>
      </c>
      <c r="F6" s="239">
        <f t="shared" ref="F6:F67" si="3">C6+D6+E6</f>
        <v>430000000</v>
      </c>
      <c r="G6" s="317">
        <f>SUM(C4:C6,C8,C18,C21,C29:C30,C52,C61,C62,C63)</f>
        <v>2853324000</v>
      </c>
      <c r="H6" s="265">
        <v>0</v>
      </c>
      <c r="I6" s="211">
        <v>0</v>
      </c>
      <c r="J6" s="211">
        <v>0</v>
      </c>
      <c r="K6" s="266">
        <f t="shared" si="0"/>
        <v>0</v>
      </c>
      <c r="L6" s="272">
        <f>60090000+66560000</f>
        <v>126650000</v>
      </c>
      <c r="M6" s="236">
        <v>69591180</v>
      </c>
      <c r="N6" s="236">
        <v>0</v>
      </c>
      <c r="O6" s="273">
        <f t="shared" ref="O6:O67" si="4">L6+M6+N6</f>
        <v>196241180</v>
      </c>
      <c r="P6" s="278">
        <v>25000000</v>
      </c>
      <c r="Q6" s="237">
        <v>50000000</v>
      </c>
      <c r="R6" s="237">
        <v>0</v>
      </c>
      <c r="S6" s="279">
        <f t="shared" si="1"/>
        <v>75000000</v>
      </c>
      <c r="T6" s="286" t="s">
        <v>97</v>
      </c>
      <c r="U6" s="43" t="s">
        <v>156</v>
      </c>
      <c r="V6" s="114" t="s">
        <v>411</v>
      </c>
      <c r="W6" s="296"/>
      <c r="X6" s="238"/>
      <c r="Y6" s="247"/>
      <c r="Z6" s="291"/>
      <c r="AA6" s="238"/>
      <c r="AB6" s="247">
        <f t="shared" si="2"/>
        <v>130000000</v>
      </c>
      <c r="AD6" s="216" t="s">
        <v>99</v>
      </c>
      <c r="AE6" s="214">
        <v>2</v>
      </c>
    </row>
    <row r="7" spans="1:31" s="8" customFormat="1" ht="118.5" customHeight="1">
      <c r="A7" s="159" t="s">
        <v>197</v>
      </c>
      <c r="B7" s="126" t="s">
        <v>299</v>
      </c>
      <c r="C7" s="259">
        <v>120000000</v>
      </c>
      <c r="D7" s="239">
        <v>50000000</v>
      </c>
      <c r="E7" s="239">
        <v>40000000</v>
      </c>
      <c r="F7" s="239">
        <f t="shared" si="3"/>
        <v>210000000</v>
      </c>
      <c r="G7" s="317">
        <f>SUM(C7)</f>
        <v>120000000</v>
      </c>
      <c r="H7" s="265">
        <v>0</v>
      </c>
      <c r="I7" s="211">
        <v>0</v>
      </c>
      <c r="J7" s="211">
        <v>0</v>
      </c>
      <c r="K7" s="266">
        <f t="shared" si="0"/>
        <v>0</v>
      </c>
      <c r="L7" s="272">
        <v>45000010</v>
      </c>
      <c r="M7" s="236">
        <v>0</v>
      </c>
      <c r="N7" s="236">
        <v>0</v>
      </c>
      <c r="O7" s="273">
        <f t="shared" si="4"/>
        <v>45000010</v>
      </c>
      <c r="P7" s="278">
        <v>0</v>
      </c>
      <c r="Q7" s="237">
        <v>0</v>
      </c>
      <c r="R7" s="237">
        <v>0</v>
      </c>
      <c r="S7" s="279">
        <f t="shared" si="1"/>
        <v>0</v>
      </c>
      <c r="T7" s="286" t="s">
        <v>183</v>
      </c>
      <c r="U7" s="43" t="s">
        <v>170</v>
      </c>
      <c r="V7" s="114" t="s">
        <v>410</v>
      </c>
      <c r="W7" s="297"/>
      <c r="X7" s="238"/>
      <c r="Y7" s="247"/>
      <c r="Z7" s="291"/>
      <c r="AA7" s="238"/>
      <c r="AB7" s="247">
        <f t="shared" si="2"/>
        <v>50000000</v>
      </c>
      <c r="AD7" s="216" t="s">
        <v>145</v>
      </c>
      <c r="AE7" s="214">
        <v>2</v>
      </c>
    </row>
    <row r="8" spans="1:31" s="8" customFormat="1" ht="48">
      <c r="A8" s="160" t="s">
        <v>198</v>
      </c>
      <c r="B8" s="127" t="s">
        <v>300</v>
      </c>
      <c r="C8" s="259">
        <f>64138000+83400000+36536000+30000000+21400000+250000000</f>
        <v>485474000</v>
      </c>
      <c r="D8" s="239">
        <v>309000000</v>
      </c>
      <c r="E8" s="239">
        <v>110000000</v>
      </c>
      <c r="F8" s="239">
        <f t="shared" si="3"/>
        <v>904474000</v>
      </c>
      <c r="G8" s="313">
        <f>SUM(C8:C13)</f>
        <v>629774000</v>
      </c>
      <c r="H8" s="265">
        <v>0</v>
      </c>
      <c r="I8" s="211">
        <v>0</v>
      </c>
      <c r="J8" s="211">
        <v>0</v>
      </c>
      <c r="K8" s="266">
        <f t="shared" si="0"/>
        <v>0</v>
      </c>
      <c r="L8" s="272">
        <f>23147060+10500000</f>
        <v>33647060</v>
      </c>
      <c r="M8" s="236">
        <v>0</v>
      </c>
      <c r="N8" s="236">
        <v>0</v>
      </c>
      <c r="O8" s="273">
        <f t="shared" si="4"/>
        <v>33647060</v>
      </c>
      <c r="P8" s="278">
        <f>234670000+49300000</f>
        <v>283970000</v>
      </c>
      <c r="Q8" s="237">
        <f>48700000+19300000</f>
        <v>68000000</v>
      </c>
      <c r="R8" s="237">
        <v>0</v>
      </c>
      <c r="S8" s="279">
        <f t="shared" si="1"/>
        <v>351970000</v>
      </c>
      <c r="T8" s="286" t="s">
        <v>97</v>
      </c>
      <c r="U8" s="43" t="s">
        <v>162</v>
      </c>
      <c r="V8" s="114" t="s">
        <v>369</v>
      </c>
      <c r="W8" s="296"/>
      <c r="X8" s="238"/>
      <c r="Y8" s="247"/>
      <c r="Z8" s="291"/>
      <c r="AA8" s="238"/>
      <c r="AB8" s="247">
        <f t="shared" si="2"/>
        <v>309000000</v>
      </c>
      <c r="AD8" s="217" t="s">
        <v>103</v>
      </c>
      <c r="AE8" s="214">
        <v>3</v>
      </c>
    </row>
    <row r="9" spans="1:31" s="8" customFormat="1" ht="36">
      <c r="A9" s="161" t="s">
        <v>198</v>
      </c>
      <c r="B9" s="129" t="s">
        <v>301</v>
      </c>
      <c r="C9" s="259">
        <v>7000000</v>
      </c>
      <c r="D9" s="239">
        <v>2000000</v>
      </c>
      <c r="E9" s="239">
        <v>2000000</v>
      </c>
      <c r="F9" s="239">
        <f t="shared" si="3"/>
        <v>11000000</v>
      </c>
      <c r="G9" s="317">
        <f>SUM(C9:C14,C16:C17)</f>
        <v>167300000</v>
      </c>
      <c r="H9" s="265">
        <v>0</v>
      </c>
      <c r="I9" s="211">
        <v>0</v>
      </c>
      <c r="J9" s="211">
        <v>0</v>
      </c>
      <c r="K9" s="266">
        <f t="shared" si="0"/>
        <v>0</v>
      </c>
      <c r="L9" s="272">
        <v>0</v>
      </c>
      <c r="M9" s="236">
        <v>0</v>
      </c>
      <c r="N9" s="236">
        <v>0</v>
      </c>
      <c r="O9" s="273">
        <f t="shared" si="4"/>
        <v>0</v>
      </c>
      <c r="P9" s="278">
        <v>0</v>
      </c>
      <c r="Q9" s="237">
        <v>0</v>
      </c>
      <c r="R9" s="237">
        <v>0</v>
      </c>
      <c r="S9" s="279">
        <f t="shared" si="1"/>
        <v>0</v>
      </c>
      <c r="T9" s="286" t="s">
        <v>177</v>
      </c>
      <c r="U9" s="43" t="s">
        <v>181</v>
      </c>
      <c r="V9" s="114" t="s">
        <v>369</v>
      </c>
      <c r="W9" s="296"/>
      <c r="X9" s="238"/>
      <c r="Y9" s="247"/>
      <c r="Z9" s="291"/>
      <c r="AA9" s="238"/>
      <c r="AB9" s="247">
        <f t="shared" si="2"/>
        <v>2000000</v>
      </c>
      <c r="AD9" s="216" t="s">
        <v>135</v>
      </c>
      <c r="AE9" s="214">
        <v>3</v>
      </c>
    </row>
    <row r="10" spans="1:31" s="8" customFormat="1" ht="31.9" customHeight="1">
      <c r="A10" s="161" t="s">
        <v>198</v>
      </c>
      <c r="B10" s="129" t="s">
        <v>302</v>
      </c>
      <c r="C10" s="259">
        <v>8000000</v>
      </c>
      <c r="D10" s="239">
        <v>2000000</v>
      </c>
      <c r="E10" s="239">
        <v>2000000</v>
      </c>
      <c r="F10" s="239">
        <f t="shared" si="3"/>
        <v>12000000</v>
      </c>
      <c r="G10" s="313"/>
      <c r="H10" s="265">
        <v>0</v>
      </c>
      <c r="I10" s="211">
        <v>0</v>
      </c>
      <c r="J10" s="211">
        <v>0</v>
      </c>
      <c r="K10" s="266">
        <f t="shared" si="0"/>
        <v>0</v>
      </c>
      <c r="L10" s="272">
        <v>0</v>
      </c>
      <c r="M10" s="236">
        <v>0</v>
      </c>
      <c r="N10" s="236">
        <v>0</v>
      </c>
      <c r="O10" s="273">
        <f t="shared" si="4"/>
        <v>0</v>
      </c>
      <c r="P10" s="278">
        <v>0</v>
      </c>
      <c r="Q10" s="237">
        <v>0</v>
      </c>
      <c r="R10" s="237">
        <v>0</v>
      </c>
      <c r="S10" s="279">
        <f t="shared" si="1"/>
        <v>0</v>
      </c>
      <c r="T10" s="286" t="s">
        <v>177</v>
      </c>
      <c r="U10" s="43" t="s">
        <v>180</v>
      </c>
      <c r="V10" s="114" t="s">
        <v>369</v>
      </c>
      <c r="W10" s="296"/>
      <c r="X10" s="238"/>
      <c r="Y10" s="247"/>
      <c r="Z10" s="291"/>
      <c r="AA10" s="238"/>
      <c r="AB10" s="247">
        <f t="shared" si="2"/>
        <v>2000000</v>
      </c>
      <c r="AD10" s="216" t="s">
        <v>134</v>
      </c>
      <c r="AE10" s="214">
        <v>3</v>
      </c>
    </row>
    <row r="11" spans="1:31" s="8" customFormat="1" ht="36">
      <c r="A11" s="161" t="s">
        <v>198</v>
      </c>
      <c r="B11" s="129" t="s">
        <v>303</v>
      </c>
      <c r="C11" s="259">
        <v>48300000</v>
      </c>
      <c r="D11" s="239">
        <v>8000000</v>
      </c>
      <c r="E11" s="239">
        <v>4000000</v>
      </c>
      <c r="F11" s="239">
        <f t="shared" si="3"/>
        <v>60300000</v>
      </c>
      <c r="G11" s="313"/>
      <c r="H11" s="265">
        <v>0</v>
      </c>
      <c r="I11" s="211">
        <v>0</v>
      </c>
      <c r="J11" s="211">
        <v>0</v>
      </c>
      <c r="K11" s="266">
        <f t="shared" si="0"/>
        <v>0</v>
      </c>
      <c r="L11" s="272">
        <v>0</v>
      </c>
      <c r="M11" s="236">
        <v>0</v>
      </c>
      <c r="N11" s="236">
        <v>0</v>
      </c>
      <c r="O11" s="273">
        <f t="shared" si="4"/>
        <v>0</v>
      </c>
      <c r="P11" s="278">
        <v>0</v>
      </c>
      <c r="Q11" s="237">
        <v>0</v>
      </c>
      <c r="R11" s="237">
        <v>0</v>
      </c>
      <c r="S11" s="279">
        <f t="shared" si="1"/>
        <v>0</v>
      </c>
      <c r="T11" s="286" t="s">
        <v>177</v>
      </c>
      <c r="U11" s="43" t="s">
        <v>165</v>
      </c>
      <c r="V11" s="114" t="s">
        <v>369</v>
      </c>
      <c r="W11" s="296"/>
      <c r="X11" s="238"/>
      <c r="Y11" s="247"/>
      <c r="Z11" s="291"/>
      <c r="AA11" s="238"/>
      <c r="AB11" s="247">
        <f t="shared" si="2"/>
        <v>8000000</v>
      </c>
      <c r="AD11" s="216" t="s">
        <v>136</v>
      </c>
      <c r="AE11" s="214">
        <v>3</v>
      </c>
    </row>
    <row r="12" spans="1:31" s="8" customFormat="1" ht="48">
      <c r="A12" s="161" t="s">
        <v>198</v>
      </c>
      <c r="B12" s="129" t="s">
        <v>304</v>
      </c>
      <c r="C12" s="259">
        <v>6000000</v>
      </c>
      <c r="D12" s="239">
        <v>5000000</v>
      </c>
      <c r="E12" s="239">
        <v>3000000</v>
      </c>
      <c r="F12" s="239">
        <f t="shared" si="3"/>
        <v>14000000</v>
      </c>
      <c r="G12" s="313"/>
      <c r="H12" s="265">
        <v>0</v>
      </c>
      <c r="I12" s="211">
        <v>0</v>
      </c>
      <c r="J12" s="211">
        <v>0</v>
      </c>
      <c r="K12" s="266">
        <f t="shared" si="0"/>
        <v>0</v>
      </c>
      <c r="L12" s="272">
        <v>0</v>
      </c>
      <c r="M12" s="236">
        <v>0</v>
      </c>
      <c r="N12" s="236">
        <v>0</v>
      </c>
      <c r="O12" s="273">
        <f t="shared" si="4"/>
        <v>0</v>
      </c>
      <c r="P12" s="278">
        <v>0</v>
      </c>
      <c r="Q12" s="237">
        <v>0</v>
      </c>
      <c r="R12" s="237">
        <v>0</v>
      </c>
      <c r="S12" s="279">
        <f t="shared" si="1"/>
        <v>0</v>
      </c>
      <c r="T12" s="286" t="s">
        <v>177</v>
      </c>
      <c r="U12" s="43" t="s">
        <v>166</v>
      </c>
      <c r="V12" s="114" t="s">
        <v>369</v>
      </c>
      <c r="W12" s="296"/>
      <c r="X12" s="238"/>
      <c r="Y12" s="247"/>
      <c r="Z12" s="291"/>
      <c r="AA12" s="238"/>
      <c r="AB12" s="247">
        <f t="shared" si="2"/>
        <v>5000000</v>
      </c>
      <c r="AD12" s="216" t="s">
        <v>137</v>
      </c>
      <c r="AE12" s="214">
        <v>3</v>
      </c>
    </row>
    <row r="13" spans="1:31" s="8" customFormat="1" ht="36">
      <c r="A13" s="161" t="s">
        <v>198</v>
      </c>
      <c r="B13" s="129" t="s">
        <v>305</v>
      </c>
      <c r="C13" s="259">
        <v>75000000</v>
      </c>
      <c r="D13" s="239">
        <v>42000000</v>
      </c>
      <c r="E13" s="239">
        <v>20000000</v>
      </c>
      <c r="F13" s="239">
        <f t="shared" si="3"/>
        <v>137000000</v>
      </c>
      <c r="G13" s="313"/>
      <c r="H13" s="265">
        <v>0</v>
      </c>
      <c r="I13" s="211">
        <v>0</v>
      </c>
      <c r="J13" s="211">
        <v>0</v>
      </c>
      <c r="K13" s="266">
        <f t="shared" si="0"/>
        <v>0</v>
      </c>
      <c r="L13" s="272">
        <v>0</v>
      </c>
      <c r="M13" s="236">
        <v>0</v>
      </c>
      <c r="N13" s="236">
        <v>0</v>
      </c>
      <c r="O13" s="273">
        <f t="shared" si="4"/>
        <v>0</v>
      </c>
      <c r="P13" s="278">
        <v>0</v>
      </c>
      <c r="Q13" s="237">
        <v>0</v>
      </c>
      <c r="R13" s="237">
        <v>0</v>
      </c>
      <c r="S13" s="279">
        <f t="shared" si="1"/>
        <v>0</v>
      </c>
      <c r="T13" s="286" t="s">
        <v>177</v>
      </c>
      <c r="U13" s="43" t="s">
        <v>172</v>
      </c>
      <c r="V13" s="114" t="s">
        <v>369</v>
      </c>
      <c r="W13" s="296"/>
      <c r="X13" s="238"/>
      <c r="Y13" s="247"/>
      <c r="Z13" s="291"/>
      <c r="AA13" s="238"/>
      <c r="AB13" s="247">
        <f t="shared" si="2"/>
        <v>42000000</v>
      </c>
      <c r="AD13" s="216" t="s">
        <v>138</v>
      </c>
      <c r="AE13" s="214">
        <v>3</v>
      </c>
    </row>
    <row r="14" spans="1:31" s="8" customFormat="1" ht="36">
      <c r="A14" s="163" t="s">
        <v>199</v>
      </c>
      <c r="B14" s="130" t="s">
        <v>306</v>
      </c>
      <c r="C14" s="259">
        <v>3000000</v>
      </c>
      <c r="D14" s="239">
        <v>4000000</v>
      </c>
      <c r="E14" s="239">
        <v>2000000</v>
      </c>
      <c r="F14" s="239">
        <f t="shared" si="3"/>
        <v>9000000</v>
      </c>
      <c r="G14" s="313">
        <f>SUM(C14:C17)</f>
        <v>28000000</v>
      </c>
      <c r="H14" s="265">
        <v>0</v>
      </c>
      <c r="I14" s="211">
        <v>0</v>
      </c>
      <c r="J14" s="211">
        <v>0</v>
      </c>
      <c r="K14" s="266">
        <f t="shared" si="0"/>
        <v>0</v>
      </c>
      <c r="L14" s="272">
        <v>0</v>
      </c>
      <c r="M14" s="236">
        <v>0</v>
      </c>
      <c r="N14" s="236">
        <v>0</v>
      </c>
      <c r="O14" s="273">
        <f t="shared" si="4"/>
        <v>0</v>
      </c>
      <c r="P14" s="278">
        <v>0</v>
      </c>
      <c r="Q14" s="237">
        <v>0</v>
      </c>
      <c r="R14" s="237">
        <v>0</v>
      </c>
      <c r="S14" s="279">
        <f t="shared" si="1"/>
        <v>0</v>
      </c>
      <c r="T14" s="286" t="s">
        <v>177</v>
      </c>
      <c r="U14" s="43" t="s">
        <v>178</v>
      </c>
      <c r="V14" s="114" t="s">
        <v>369</v>
      </c>
      <c r="W14" s="296"/>
      <c r="X14" s="238"/>
      <c r="Y14" s="247"/>
      <c r="Z14" s="291"/>
      <c r="AA14" s="238"/>
      <c r="AB14" s="247">
        <f t="shared" si="2"/>
        <v>4000000</v>
      </c>
      <c r="AD14" s="216" t="s">
        <v>132</v>
      </c>
      <c r="AE14" s="214">
        <v>4</v>
      </c>
    </row>
    <row r="15" spans="1:31" s="8" customFormat="1" ht="36">
      <c r="A15" s="164" t="s">
        <v>199</v>
      </c>
      <c r="B15" s="130" t="s">
        <v>307</v>
      </c>
      <c r="C15" s="259">
        <v>5000000</v>
      </c>
      <c r="D15" s="239">
        <v>6000000</v>
      </c>
      <c r="E15" s="239">
        <v>3000000</v>
      </c>
      <c r="F15" s="239">
        <f t="shared" si="3"/>
        <v>14000000</v>
      </c>
      <c r="G15" s="317">
        <f>SUM(C15,C32,C33,C34,C35,C36)</f>
        <v>89000000</v>
      </c>
      <c r="H15" s="265">
        <v>0</v>
      </c>
      <c r="I15" s="211">
        <v>0</v>
      </c>
      <c r="J15" s="211">
        <v>0</v>
      </c>
      <c r="K15" s="266">
        <f t="shared" si="0"/>
        <v>0</v>
      </c>
      <c r="L15" s="272">
        <v>0</v>
      </c>
      <c r="M15" s="236">
        <v>0</v>
      </c>
      <c r="N15" s="236">
        <v>0</v>
      </c>
      <c r="O15" s="273">
        <f t="shared" si="4"/>
        <v>0</v>
      </c>
      <c r="P15" s="278">
        <v>0</v>
      </c>
      <c r="Q15" s="237">
        <v>0</v>
      </c>
      <c r="R15" s="237">
        <v>0</v>
      </c>
      <c r="S15" s="279">
        <f t="shared" si="1"/>
        <v>0</v>
      </c>
      <c r="T15" s="286" t="s">
        <v>182</v>
      </c>
      <c r="U15" s="43" t="s">
        <v>156</v>
      </c>
      <c r="V15" s="114" t="s">
        <v>369</v>
      </c>
      <c r="W15" s="296"/>
      <c r="X15" s="238"/>
      <c r="Y15" s="247"/>
      <c r="Z15" s="291"/>
      <c r="AA15" s="238"/>
      <c r="AB15" s="247">
        <f t="shared" si="2"/>
        <v>6000000</v>
      </c>
      <c r="AD15" s="216" t="s">
        <v>139</v>
      </c>
      <c r="AE15" s="214">
        <v>4</v>
      </c>
    </row>
    <row r="16" spans="1:31" s="8" customFormat="1" ht="36">
      <c r="A16" s="164" t="s">
        <v>199</v>
      </c>
      <c r="B16" s="130" t="s">
        <v>308</v>
      </c>
      <c r="C16" s="259">
        <v>20000000</v>
      </c>
      <c r="D16" s="239">
        <v>24000000</v>
      </c>
      <c r="E16" s="239">
        <v>12000000</v>
      </c>
      <c r="F16" s="239">
        <f t="shared" si="3"/>
        <v>56000000</v>
      </c>
      <c r="G16" s="313"/>
      <c r="H16" s="265">
        <v>0</v>
      </c>
      <c r="I16" s="211">
        <v>0</v>
      </c>
      <c r="J16" s="211">
        <v>0</v>
      </c>
      <c r="K16" s="266">
        <f t="shared" si="0"/>
        <v>0</v>
      </c>
      <c r="L16" s="272">
        <v>0</v>
      </c>
      <c r="M16" s="236">
        <v>0</v>
      </c>
      <c r="N16" s="236">
        <v>0</v>
      </c>
      <c r="O16" s="273">
        <f t="shared" si="4"/>
        <v>0</v>
      </c>
      <c r="P16" s="278">
        <v>0</v>
      </c>
      <c r="Q16" s="237">
        <v>0</v>
      </c>
      <c r="R16" s="237">
        <v>0</v>
      </c>
      <c r="S16" s="279">
        <f t="shared" si="1"/>
        <v>0</v>
      </c>
      <c r="T16" s="286" t="s">
        <v>177</v>
      </c>
      <c r="U16" s="43" t="s">
        <v>156</v>
      </c>
      <c r="V16" s="114" t="s">
        <v>369</v>
      </c>
      <c r="W16" s="296"/>
      <c r="X16" s="238"/>
      <c r="Y16" s="247"/>
      <c r="Z16" s="291"/>
      <c r="AA16" s="238"/>
      <c r="AB16" s="247">
        <f t="shared" si="2"/>
        <v>24000000</v>
      </c>
      <c r="AD16" s="216" t="s">
        <v>131</v>
      </c>
      <c r="AE16" s="214">
        <v>4</v>
      </c>
    </row>
    <row r="17" spans="1:31" s="8" customFormat="1" ht="60">
      <c r="A17" s="164" t="s">
        <v>199</v>
      </c>
      <c r="B17" s="130" t="s">
        <v>309</v>
      </c>
      <c r="C17" s="259">
        <v>0</v>
      </c>
      <c r="D17" s="239">
        <v>14000000</v>
      </c>
      <c r="E17" s="239">
        <v>6000000</v>
      </c>
      <c r="F17" s="239">
        <f t="shared" si="3"/>
        <v>20000000</v>
      </c>
      <c r="G17" s="313"/>
      <c r="H17" s="265">
        <v>0</v>
      </c>
      <c r="I17" s="211">
        <v>0</v>
      </c>
      <c r="J17" s="211">
        <v>0</v>
      </c>
      <c r="K17" s="266">
        <f t="shared" si="0"/>
        <v>0</v>
      </c>
      <c r="L17" s="272">
        <v>0</v>
      </c>
      <c r="M17" s="236">
        <v>0</v>
      </c>
      <c r="N17" s="236">
        <v>0</v>
      </c>
      <c r="O17" s="273">
        <f t="shared" si="4"/>
        <v>0</v>
      </c>
      <c r="P17" s="278">
        <v>0</v>
      </c>
      <c r="Q17" s="237">
        <v>0</v>
      </c>
      <c r="R17" s="237">
        <v>0</v>
      </c>
      <c r="S17" s="279">
        <f t="shared" si="1"/>
        <v>0</v>
      </c>
      <c r="T17" s="286" t="s">
        <v>177</v>
      </c>
      <c r="U17" s="43" t="s">
        <v>179</v>
      </c>
      <c r="V17" s="114" t="s">
        <v>369</v>
      </c>
      <c r="W17" s="296"/>
      <c r="X17" s="238"/>
      <c r="Y17" s="247"/>
      <c r="Z17" s="291"/>
      <c r="AA17" s="238"/>
      <c r="AB17" s="247">
        <f t="shared" si="2"/>
        <v>14000000</v>
      </c>
      <c r="AD17" s="216" t="s">
        <v>133</v>
      </c>
      <c r="AE17" s="214">
        <v>4</v>
      </c>
    </row>
    <row r="18" spans="1:31" s="8" customFormat="1" ht="37.15" customHeight="1">
      <c r="A18" s="194" t="s">
        <v>200</v>
      </c>
      <c r="B18" s="200" t="s">
        <v>310</v>
      </c>
      <c r="C18" s="259">
        <v>0</v>
      </c>
      <c r="D18" s="239">
        <v>20000000</v>
      </c>
      <c r="E18" s="239">
        <v>0</v>
      </c>
      <c r="F18" s="239">
        <f t="shared" si="3"/>
        <v>20000000</v>
      </c>
      <c r="G18" s="313"/>
      <c r="H18" s="265">
        <v>0</v>
      </c>
      <c r="I18" s="211">
        <v>0</v>
      </c>
      <c r="J18" s="211">
        <v>0</v>
      </c>
      <c r="K18" s="266">
        <f t="shared" si="0"/>
        <v>0</v>
      </c>
      <c r="L18" s="272">
        <v>0</v>
      </c>
      <c r="M18" s="236">
        <v>0</v>
      </c>
      <c r="N18" s="236">
        <v>0</v>
      </c>
      <c r="O18" s="273">
        <f t="shared" si="4"/>
        <v>0</v>
      </c>
      <c r="P18" s="278">
        <v>0</v>
      </c>
      <c r="Q18" s="237">
        <v>0</v>
      </c>
      <c r="R18" s="237">
        <v>0</v>
      </c>
      <c r="S18" s="279">
        <f t="shared" si="1"/>
        <v>0</v>
      </c>
      <c r="T18" s="286" t="s">
        <v>97</v>
      </c>
      <c r="U18" s="43" t="s">
        <v>161</v>
      </c>
      <c r="V18" s="114" t="s">
        <v>369</v>
      </c>
      <c r="W18" s="296"/>
      <c r="X18" s="238"/>
      <c r="Y18" s="247"/>
      <c r="Z18" s="291"/>
      <c r="AA18" s="238"/>
      <c r="AB18" s="247">
        <f t="shared" si="2"/>
        <v>20000000</v>
      </c>
      <c r="AD18" s="216" t="s">
        <v>102</v>
      </c>
      <c r="AE18" s="214">
        <v>5</v>
      </c>
    </row>
    <row r="19" spans="1:31" s="8" customFormat="1" ht="48">
      <c r="A19" s="166" t="s">
        <v>201</v>
      </c>
      <c r="B19" s="195" t="s">
        <v>311</v>
      </c>
      <c r="C19" s="259">
        <v>25000000</v>
      </c>
      <c r="D19" s="239">
        <v>10000000</v>
      </c>
      <c r="E19" s="239">
        <v>2000000</v>
      </c>
      <c r="F19" s="239">
        <f t="shared" si="3"/>
        <v>37000000</v>
      </c>
      <c r="G19" s="313">
        <f>SUM(C19:C22)</f>
        <v>568300000</v>
      </c>
      <c r="H19" s="265">
        <v>0</v>
      </c>
      <c r="I19" s="211">
        <v>0</v>
      </c>
      <c r="J19" s="211">
        <v>0</v>
      </c>
      <c r="K19" s="266">
        <f t="shared" si="0"/>
        <v>0</v>
      </c>
      <c r="L19" s="272">
        <v>17966780</v>
      </c>
      <c r="M19" s="236">
        <v>0</v>
      </c>
      <c r="N19" s="236">
        <v>0</v>
      </c>
      <c r="O19" s="273">
        <f t="shared" si="4"/>
        <v>17966780</v>
      </c>
      <c r="P19" s="278">
        <v>3000000</v>
      </c>
      <c r="Q19" s="237">
        <v>8000000</v>
      </c>
      <c r="R19" s="237">
        <v>0</v>
      </c>
      <c r="S19" s="279">
        <f t="shared" si="1"/>
        <v>11000000</v>
      </c>
      <c r="T19" s="286" t="s">
        <v>167</v>
      </c>
      <c r="U19" s="43" t="s">
        <v>477</v>
      </c>
      <c r="V19" s="114" t="s">
        <v>369</v>
      </c>
      <c r="W19" s="296"/>
      <c r="X19" s="238"/>
      <c r="Y19" s="247"/>
      <c r="Z19" s="291"/>
      <c r="AA19" s="238"/>
      <c r="AB19" s="247">
        <f t="shared" si="2"/>
        <v>10000000</v>
      </c>
      <c r="AD19" s="216" t="s">
        <v>478</v>
      </c>
      <c r="AE19" s="214">
        <v>6</v>
      </c>
    </row>
    <row r="20" spans="1:31" s="8" customFormat="1" ht="48">
      <c r="A20" s="166" t="s">
        <v>201</v>
      </c>
      <c r="B20" s="132" t="s">
        <v>312</v>
      </c>
      <c r="C20" s="259">
        <v>23000000</v>
      </c>
      <c r="D20" s="239">
        <v>6000000</v>
      </c>
      <c r="E20" s="239">
        <v>4000000</v>
      </c>
      <c r="F20" s="239">
        <f t="shared" si="3"/>
        <v>33000000</v>
      </c>
      <c r="G20" s="317">
        <f>SUM(C19:C20,C22:C28,C64)</f>
        <v>390600000</v>
      </c>
      <c r="H20" s="265">
        <v>0</v>
      </c>
      <c r="I20" s="211">
        <v>0</v>
      </c>
      <c r="J20" s="211">
        <v>0</v>
      </c>
      <c r="K20" s="266">
        <f t="shared" si="0"/>
        <v>0</v>
      </c>
      <c r="L20" s="272">
        <v>0</v>
      </c>
      <c r="M20" s="236">
        <v>0</v>
      </c>
      <c r="N20" s="236">
        <v>0</v>
      </c>
      <c r="O20" s="273">
        <f t="shared" si="4"/>
        <v>0</v>
      </c>
      <c r="P20" s="278">
        <v>0</v>
      </c>
      <c r="Q20" s="237">
        <v>0</v>
      </c>
      <c r="R20" s="237">
        <v>0</v>
      </c>
      <c r="S20" s="279">
        <f t="shared" si="1"/>
        <v>0</v>
      </c>
      <c r="T20" s="286" t="s">
        <v>167</v>
      </c>
      <c r="U20" s="43" t="s">
        <v>479</v>
      </c>
      <c r="V20" s="114" t="s">
        <v>369</v>
      </c>
      <c r="W20" s="296"/>
      <c r="X20" s="238"/>
      <c r="Y20" s="247"/>
      <c r="Z20" s="291"/>
      <c r="AA20" s="238"/>
      <c r="AB20" s="247">
        <f t="shared" si="2"/>
        <v>6000000</v>
      </c>
      <c r="AD20" s="216" t="s">
        <v>480</v>
      </c>
      <c r="AE20" s="214">
        <v>6</v>
      </c>
    </row>
    <row r="21" spans="1:31" s="8" customFormat="1" ht="36">
      <c r="A21" s="167" t="s">
        <v>201</v>
      </c>
      <c r="B21" s="133" t="s">
        <v>366</v>
      </c>
      <c r="C21" s="259">
        <f>507300000+6000000</f>
        <v>513300000</v>
      </c>
      <c r="D21" s="239">
        <v>45000000</v>
      </c>
      <c r="E21" s="239">
        <v>2000000</v>
      </c>
      <c r="F21" s="239">
        <f t="shared" si="3"/>
        <v>560300000</v>
      </c>
      <c r="G21" s="313"/>
      <c r="H21" s="265">
        <v>0</v>
      </c>
      <c r="I21" s="211">
        <v>0</v>
      </c>
      <c r="J21" s="211">
        <v>0</v>
      </c>
      <c r="K21" s="266">
        <f t="shared" si="0"/>
        <v>0</v>
      </c>
      <c r="L21" s="272">
        <v>0</v>
      </c>
      <c r="M21" s="236">
        <v>0</v>
      </c>
      <c r="N21" s="236">
        <v>0</v>
      </c>
      <c r="O21" s="273">
        <f t="shared" si="4"/>
        <v>0</v>
      </c>
      <c r="P21" s="278">
        <v>11000000</v>
      </c>
      <c r="Q21" s="237">
        <v>43000000</v>
      </c>
      <c r="R21" s="237">
        <v>0</v>
      </c>
      <c r="S21" s="279">
        <f t="shared" si="1"/>
        <v>54000000</v>
      </c>
      <c r="T21" s="286" t="s">
        <v>97</v>
      </c>
      <c r="U21" s="43" t="s">
        <v>159</v>
      </c>
      <c r="V21" s="114" t="s">
        <v>369</v>
      </c>
      <c r="W21" s="298" t="s">
        <v>418</v>
      </c>
      <c r="X21" s="238">
        <v>24000000</v>
      </c>
      <c r="Y21" s="247"/>
      <c r="Z21" s="291"/>
      <c r="AA21" s="238"/>
      <c r="AB21" s="247">
        <f t="shared" si="2"/>
        <v>45000000</v>
      </c>
      <c r="AD21" s="216" t="s">
        <v>100</v>
      </c>
      <c r="AE21" s="214">
        <v>6</v>
      </c>
    </row>
    <row r="22" spans="1:31" s="8" customFormat="1" ht="35.450000000000003" customHeight="1">
      <c r="A22" s="168" t="s">
        <v>201</v>
      </c>
      <c r="B22" s="132" t="s">
        <v>313</v>
      </c>
      <c r="C22" s="259">
        <v>7000000</v>
      </c>
      <c r="D22" s="239">
        <v>0</v>
      </c>
      <c r="E22" s="239">
        <v>0</v>
      </c>
      <c r="F22" s="239">
        <f t="shared" si="3"/>
        <v>7000000</v>
      </c>
      <c r="G22" s="313"/>
      <c r="H22" s="265">
        <v>0</v>
      </c>
      <c r="I22" s="211">
        <v>0</v>
      </c>
      <c r="J22" s="211">
        <v>0</v>
      </c>
      <c r="K22" s="266">
        <f t="shared" si="0"/>
        <v>0</v>
      </c>
      <c r="L22" s="272">
        <v>0</v>
      </c>
      <c r="M22" s="236">
        <v>0</v>
      </c>
      <c r="N22" s="236">
        <v>0</v>
      </c>
      <c r="O22" s="273">
        <f t="shared" si="4"/>
        <v>0</v>
      </c>
      <c r="P22" s="278">
        <v>0</v>
      </c>
      <c r="Q22" s="237">
        <v>0</v>
      </c>
      <c r="R22" s="237">
        <v>0</v>
      </c>
      <c r="S22" s="279">
        <f t="shared" si="1"/>
        <v>0</v>
      </c>
      <c r="T22" s="286" t="s">
        <v>167</v>
      </c>
      <c r="U22" s="43" t="s">
        <v>481</v>
      </c>
      <c r="V22" s="114" t="s">
        <v>369</v>
      </c>
      <c r="W22" s="299"/>
      <c r="X22" s="238"/>
      <c r="Y22" s="247"/>
      <c r="Z22" s="291"/>
      <c r="AA22" s="238"/>
      <c r="AB22" s="247">
        <f t="shared" si="2"/>
        <v>0</v>
      </c>
      <c r="AD22" s="216" t="s">
        <v>482</v>
      </c>
      <c r="AE22" s="214">
        <v>6</v>
      </c>
    </row>
    <row r="23" spans="1:31" s="8" customFormat="1" ht="36">
      <c r="A23" s="169" t="s">
        <v>202</v>
      </c>
      <c r="B23" s="134" t="s">
        <v>314</v>
      </c>
      <c r="C23" s="259">
        <v>150000000</v>
      </c>
      <c r="D23" s="239">
        <v>540000000</v>
      </c>
      <c r="E23" s="239"/>
      <c r="F23" s="239">
        <f t="shared" si="3"/>
        <v>690000000</v>
      </c>
      <c r="G23" s="313">
        <f>SUM(C23:C26)</f>
        <v>284000000</v>
      </c>
      <c r="H23" s="265">
        <v>0</v>
      </c>
      <c r="I23" s="211">
        <v>0</v>
      </c>
      <c r="J23" s="211">
        <v>0</v>
      </c>
      <c r="K23" s="266">
        <f t="shared" si="0"/>
        <v>0</v>
      </c>
      <c r="L23" s="272">
        <v>0</v>
      </c>
      <c r="M23" s="236">
        <v>0</v>
      </c>
      <c r="N23" s="236">
        <v>0</v>
      </c>
      <c r="O23" s="273">
        <f t="shared" si="4"/>
        <v>0</v>
      </c>
      <c r="P23" s="278">
        <v>4000000</v>
      </c>
      <c r="Q23" s="237">
        <v>14000000</v>
      </c>
      <c r="R23" s="237">
        <v>0</v>
      </c>
      <c r="S23" s="279">
        <f t="shared" si="1"/>
        <v>18000000</v>
      </c>
      <c r="T23" s="286" t="s">
        <v>167</v>
      </c>
      <c r="U23" s="43" t="s">
        <v>483</v>
      </c>
      <c r="V23" s="114" t="s">
        <v>369</v>
      </c>
      <c r="W23" s="299"/>
      <c r="X23" s="238"/>
      <c r="Y23" s="247"/>
      <c r="Z23" s="291"/>
      <c r="AA23" s="238"/>
      <c r="AB23" s="247">
        <f t="shared" si="2"/>
        <v>540000000</v>
      </c>
      <c r="AD23" s="216" t="s">
        <v>484</v>
      </c>
      <c r="AE23" s="214">
        <v>7</v>
      </c>
    </row>
    <row r="24" spans="1:31" s="8" customFormat="1" ht="36.6" customHeight="1">
      <c r="A24" s="169" t="s">
        <v>202</v>
      </c>
      <c r="B24" s="134" t="s">
        <v>315</v>
      </c>
      <c r="C24" s="259">
        <v>9000000</v>
      </c>
      <c r="D24" s="239">
        <v>8000000</v>
      </c>
      <c r="E24" s="239">
        <v>3000000</v>
      </c>
      <c r="F24" s="239">
        <f t="shared" si="3"/>
        <v>20000000</v>
      </c>
      <c r="G24" s="313"/>
      <c r="H24" s="265">
        <v>0</v>
      </c>
      <c r="I24" s="211">
        <v>0</v>
      </c>
      <c r="J24" s="211">
        <v>0</v>
      </c>
      <c r="K24" s="266">
        <f t="shared" si="0"/>
        <v>0</v>
      </c>
      <c r="L24" s="272">
        <v>0</v>
      </c>
      <c r="M24" s="236">
        <v>0</v>
      </c>
      <c r="N24" s="236">
        <v>0</v>
      </c>
      <c r="O24" s="273">
        <f t="shared" si="4"/>
        <v>0</v>
      </c>
      <c r="P24" s="278">
        <v>0</v>
      </c>
      <c r="Q24" s="237">
        <v>0</v>
      </c>
      <c r="R24" s="237">
        <v>0</v>
      </c>
      <c r="S24" s="279">
        <f t="shared" si="1"/>
        <v>0</v>
      </c>
      <c r="T24" s="286" t="s">
        <v>167</v>
      </c>
      <c r="U24" s="43" t="s">
        <v>485</v>
      </c>
      <c r="V24" s="114" t="s">
        <v>369</v>
      </c>
      <c r="W24" s="296"/>
      <c r="X24" s="238"/>
      <c r="Y24" s="247"/>
      <c r="Z24" s="291"/>
      <c r="AA24" s="238"/>
      <c r="AB24" s="247">
        <f t="shared" si="2"/>
        <v>8000000</v>
      </c>
      <c r="AD24" s="216" t="s">
        <v>486</v>
      </c>
      <c r="AE24" s="214">
        <v>7</v>
      </c>
    </row>
    <row r="25" spans="1:31" s="8" customFormat="1" ht="39.75" customHeight="1">
      <c r="A25" s="169" t="s">
        <v>202</v>
      </c>
      <c r="B25" s="134" t="s">
        <v>316</v>
      </c>
      <c r="C25" s="259">
        <v>70000000</v>
      </c>
      <c r="D25" s="239">
        <v>2000000</v>
      </c>
      <c r="E25" s="239">
        <v>2000000</v>
      </c>
      <c r="F25" s="239">
        <f t="shared" si="3"/>
        <v>74000000</v>
      </c>
      <c r="G25" s="313"/>
      <c r="H25" s="265">
        <v>0</v>
      </c>
      <c r="I25" s="211">
        <v>0</v>
      </c>
      <c r="J25" s="211">
        <v>0</v>
      </c>
      <c r="K25" s="266">
        <f t="shared" si="0"/>
        <v>0</v>
      </c>
      <c r="L25" s="272">
        <v>0</v>
      </c>
      <c r="M25" s="236">
        <v>0</v>
      </c>
      <c r="N25" s="236">
        <v>0</v>
      </c>
      <c r="O25" s="273">
        <f t="shared" si="4"/>
        <v>0</v>
      </c>
      <c r="P25" s="278">
        <v>0</v>
      </c>
      <c r="Q25" s="237">
        <v>0</v>
      </c>
      <c r="R25" s="237">
        <v>0</v>
      </c>
      <c r="S25" s="279">
        <f t="shared" si="1"/>
        <v>0</v>
      </c>
      <c r="T25" s="286" t="s">
        <v>167</v>
      </c>
      <c r="U25" s="43" t="s">
        <v>487</v>
      </c>
      <c r="V25" s="114" t="s">
        <v>369</v>
      </c>
      <c r="W25" s="296"/>
      <c r="X25" s="238"/>
      <c r="Y25" s="247"/>
      <c r="Z25" s="291"/>
      <c r="AA25" s="238"/>
      <c r="AB25" s="247">
        <f t="shared" si="2"/>
        <v>2000000</v>
      </c>
      <c r="AD25" s="216" t="s">
        <v>488</v>
      </c>
      <c r="AE25" s="214">
        <v>7</v>
      </c>
    </row>
    <row r="26" spans="1:31" s="8" customFormat="1" ht="25.9" customHeight="1">
      <c r="A26" s="169" t="s">
        <v>202</v>
      </c>
      <c r="B26" s="134" t="s">
        <v>317</v>
      </c>
      <c r="C26" s="259">
        <v>55000000</v>
      </c>
      <c r="D26" s="239">
        <v>0</v>
      </c>
      <c r="E26" s="239">
        <v>0</v>
      </c>
      <c r="F26" s="239">
        <f t="shared" si="3"/>
        <v>55000000</v>
      </c>
      <c r="G26" s="313"/>
      <c r="H26" s="265">
        <v>0</v>
      </c>
      <c r="I26" s="211">
        <v>0</v>
      </c>
      <c r="J26" s="211">
        <v>0</v>
      </c>
      <c r="K26" s="266">
        <f t="shared" si="0"/>
        <v>0</v>
      </c>
      <c r="L26" s="272">
        <v>0</v>
      </c>
      <c r="M26" s="236">
        <v>0</v>
      </c>
      <c r="N26" s="236">
        <v>0</v>
      </c>
      <c r="O26" s="273">
        <f t="shared" si="4"/>
        <v>0</v>
      </c>
      <c r="P26" s="278">
        <v>0</v>
      </c>
      <c r="Q26" s="237">
        <v>0</v>
      </c>
      <c r="R26" s="237">
        <v>0</v>
      </c>
      <c r="S26" s="279">
        <f t="shared" si="1"/>
        <v>0</v>
      </c>
      <c r="T26" s="286" t="s">
        <v>167</v>
      </c>
      <c r="U26" s="43" t="s">
        <v>489</v>
      </c>
      <c r="V26" s="114" t="s">
        <v>369</v>
      </c>
      <c r="W26" s="296"/>
      <c r="X26" s="238"/>
      <c r="Y26" s="247"/>
      <c r="Z26" s="291"/>
      <c r="AA26" s="238"/>
      <c r="AB26" s="247">
        <f t="shared" si="2"/>
        <v>0</v>
      </c>
      <c r="AD26" s="216" t="s">
        <v>490</v>
      </c>
      <c r="AE26" s="214">
        <v>7</v>
      </c>
    </row>
    <row r="27" spans="1:31" s="8" customFormat="1" ht="48">
      <c r="A27" s="170" t="s">
        <v>203</v>
      </c>
      <c r="B27" s="135" t="s">
        <v>318</v>
      </c>
      <c r="C27" s="259">
        <v>13000000</v>
      </c>
      <c r="D27" s="239">
        <v>18000000</v>
      </c>
      <c r="E27" s="239">
        <v>9000000</v>
      </c>
      <c r="F27" s="239">
        <f t="shared" si="3"/>
        <v>40000000</v>
      </c>
      <c r="G27" s="313">
        <f>SUM(C27:C29)</f>
        <v>31000000</v>
      </c>
      <c r="H27" s="265">
        <v>0</v>
      </c>
      <c r="I27" s="211">
        <v>0</v>
      </c>
      <c r="J27" s="211">
        <v>0</v>
      </c>
      <c r="K27" s="266">
        <f t="shared" si="0"/>
        <v>0</v>
      </c>
      <c r="L27" s="272">
        <v>0</v>
      </c>
      <c r="M27" s="236">
        <v>0</v>
      </c>
      <c r="N27" s="236">
        <v>0</v>
      </c>
      <c r="O27" s="273">
        <f t="shared" si="4"/>
        <v>0</v>
      </c>
      <c r="P27" s="278">
        <v>0</v>
      </c>
      <c r="Q27" s="237">
        <v>0</v>
      </c>
      <c r="R27" s="237">
        <v>0</v>
      </c>
      <c r="S27" s="279">
        <f t="shared" si="1"/>
        <v>0</v>
      </c>
      <c r="T27" s="286" t="s">
        <v>167</v>
      </c>
      <c r="U27" s="43" t="s">
        <v>491</v>
      </c>
      <c r="V27" s="114" t="s">
        <v>369</v>
      </c>
      <c r="W27" s="296"/>
      <c r="X27" s="238"/>
      <c r="Y27" s="247"/>
      <c r="Z27" s="291"/>
      <c r="AA27" s="238"/>
      <c r="AB27" s="247">
        <f t="shared" si="2"/>
        <v>18000000</v>
      </c>
      <c r="AD27" s="216" t="s">
        <v>492</v>
      </c>
      <c r="AE27" s="214">
        <v>8</v>
      </c>
    </row>
    <row r="28" spans="1:31" s="8" customFormat="1" ht="36">
      <c r="A28" s="170" t="s">
        <v>203</v>
      </c>
      <c r="B28" s="201" t="s">
        <v>319</v>
      </c>
      <c r="C28" s="259">
        <v>10000000</v>
      </c>
      <c r="D28" s="239">
        <v>8000000</v>
      </c>
      <c r="E28" s="239">
        <v>4000000</v>
      </c>
      <c r="F28" s="239">
        <f t="shared" si="3"/>
        <v>22000000</v>
      </c>
      <c r="G28" s="313"/>
      <c r="H28" s="265">
        <v>0</v>
      </c>
      <c r="I28" s="211">
        <v>0</v>
      </c>
      <c r="J28" s="211">
        <v>0</v>
      </c>
      <c r="K28" s="266">
        <f t="shared" si="0"/>
        <v>0</v>
      </c>
      <c r="L28" s="272">
        <v>0</v>
      </c>
      <c r="M28" s="236">
        <v>0</v>
      </c>
      <c r="N28" s="236">
        <v>0</v>
      </c>
      <c r="O28" s="273">
        <f t="shared" si="4"/>
        <v>0</v>
      </c>
      <c r="P28" s="278">
        <v>2000000</v>
      </c>
      <c r="Q28" s="237">
        <v>7000000</v>
      </c>
      <c r="R28" s="237">
        <v>0</v>
      </c>
      <c r="S28" s="279">
        <f t="shared" si="1"/>
        <v>9000000</v>
      </c>
      <c r="T28" s="286" t="s">
        <v>167</v>
      </c>
      <c r="U28" s="43" t="s">
        <v>493</v>
      </c>
      <c r="V28" s="114" t="s">
        <v>369</v>
      </c>
      <c r="W28" s="296"/>
      <c r="X28" s="238"/>
      <c r="Y28" s="247"/>
      <c r="Z28" s="291"/>
      <c r="AA28" s="238"/>
      <c r="AB28" s="247">
        <f t="shared" si="2"/>
        <v>8000000</v>
      </c>
      <c r="AD28" s="216" t="s">
        <v>494</v>
      </c>
      <c r="AE28" s="214">
        <v>8</v>
      </c>
    </row>
    <row r="29" spans="1:31" s="8" customFormat="1" ht="36">
      <c r="A29" s="171" t="s">
        <v>203</v>
      </c>
      <c r="B29" s="137" t="s">
        <v>320</v>
      </c>
      <c r="C29" s="259">
        <v>8000000</v>
      </c>
      <c r="D29" s="239">
        <v>20000000</v>
      </c>
      <c r="E29" s="239">
        <v>9000000</v>
      </c>
      <c r="F29" s="239">
        <f t="shared" si="3"/>
        <v>37000000</v>
      </c>
      <c r="G29" s="313"/>
      <c r="H29" s="265">
        <v>0</v>
      </c>
      <c r="I29" s="211">
        <v>0</v>
      </c>
      <c r="J29" s="211">
        <v>0</v>
      </c>
      <c r="K29" s="266">
        <f t="shared" si="0"/>
        <v>0</v>
      </c>
      <c r="L29" s="272">
        <v>0</v>
      </c>
      <c r="M29" s="236">
        <v>0</v>
      </c>
      <c r="N29" s="236">
        <v>0</v>
      </c>
      <c r="O29" s="273">
        <f t="shared" si="4"/>
        <v>0</v>
      </c>
      <c r="P29" s="278">
        <v>5000000</v>
      </c>
      <c r="Q29" s="237">
        <v>18000000</v>
      </c>
      <c r="R29" s="237">
        <v>0</v>
      </c>
      <c r="S29" s="279">
        <f t="shared" si="1"/>
        <v>23000000</v>
      </c>
      <c r="T29" s="286" t="s">
        <v>97</v>
      </c>
      <c r="U29" s="43" t="s">
        <v>160</v>
      </c>
      <c r="V29" s="114" t="s">
        <v>369</v>
      </c>
      <c r="W29" s="296"/>
      <c r="X29" s="238"/>
      <c r="Y29" s="247"/>
      <c r="Z29" s="291"/>
      <c r="AA29" s="238"/>
      <c r="AB29" s="247">
        <f t="shared" si="2"/>
        <v>20000000</v>
      </c>
      <c r="AD29" s="216" t="s">
        <v>101</v>
      </c>
      <c r="AE29" s="214">
        <v>8</v>
      </c>
    </row>
    <row r="30" spans="1:31" s="8" customFormat="1" ht="36">
      <c r="A30" s="172" t="s">
        <v>204</v>
      </c>
      <c r="B30" s="138" t="s">
        <v>321</v>
      </c>
      <c r="C30" s="259">
        <f>21000000+115650000+300000000</f>
        <v>436650000</v>
      </c>
      <c r="D30" s="239">
        <v>127000000</v>
      </c>
      <c r="E30" s="239">
        <v>60000000</v>
      </c>
      <c r="F30" s="239">
        <f t="shared" si="3"/>
        <v>623650000</v>
      </c>
      <c r="G30" s="313">
        <f>SUM(C30:C31)</f>
        <v>436650000</v>
      </c>
      <c r="H30" s="265">
        <v>0</v>
      </c>
      <c r="I30" s="211">
        <v>0</v>
      </c>
      <c r="J30" s="211">
        <v>0</v>
      </c>
      <c r="K30" s="266">
        <f t="shared" si="0"/>
        <v>0</v>
      </c>
      <c r="L30" s="272">
        <v>390662493</v>
      </c>
      <c r="M30" s="236">
        <v>0</v>
      </c>
      <c r="N30" s="236">
        <v>0</v>
      </c>
      <c r="O30" s="273">
        <f t="shared" si="4"/>
        <v>390662493</v>
      </c>
      <c r="P30" s="278">
        <v>4000000</v>
      </c>
      <c r="Q30" s="237">
        <v>12000000</v>
      </c>
      <c r="R30" s="237">
        <v>0</v>
      </c>
      <c r="S30" s="279">
        <f t="shared" si="1"/>
        <v>16000000</v>
      </c>
      <c r="T30" s="286" t="s">
        <v>97</v>
      </c>
      <c r="U30" s="43" t="s">
        <v>164</v>
      </c>
      <c r="V30" s="288"/>
      <c r="W30" s="296"/>
      <c r="X30" s="238"/>
      <c r="Y30" s="247"/>
      <c r="Z30" s="291"/>
      <c r="AA30" s="238"/>
      <c r="AB30" s="247">
        <f t="shared" si="2"/>
        <v>127000000</v>
      </c>
      <c r="AD30" s="216" t="s">
        <v>105</v>
      </c>
      <c r="AE30" s="214">
        <v>9</v>
      </c>
    </row>
    <row r="31" spans="1:31" s="8" customFormat="1" ht="36">
      <c r="A31" s="173" t="s">
        <v>204</v>
      </c>
      <c r="B31" s="132" t="s">
        <v>322</v>
      </c>
      <c r="C31" s="259">
        <v>0</v>
      </c>
      <c r="D31" s="239">
        <v>0</v>
      </c>
      <c r="E31" s="239">
        <v>0</v>
      </c>
      <c r="F31" s="239">
        <f t="shared" si="3"/>
        <v>0</v>
      </c>
      <c r="G31" s="313"/>
      <c r="H31" s="265">
        <v>0</v>
      </c>
      <c r="I31" s="211">
        <v>0</v>
      </c>
      <c r="J31" s="211">
        <v>0</v>
      </c>
      <c r="K31" s="266">
        <f t="shared" si="0"/>
        <v>0</v>
      </c>
      <c r="L31" s="272">
        <v>0</v>
      </c>
      <c r="M31" s="236">
        <v>0</v>
      </c>
      <c r="N31" s="236">
        <v>0</v>
      </c>
      <c r="O31" s="273">
        <f t="shared" si="4"/>
        <v>0</v>
      </c>
      <c r="P31" s="278">
        <v>0</v>
      </c>
      <c r="Q31" s="237">
        <v>0</v>
      </c>
      <c r="R31" s="237">
        <v>0</v>
      </c>
      <c r="S31" s="279">
        <f t="shared" si="1"/>
        <v>0</v>
      </c>
      <c r="T31" s="319" t="s">
        <v>367</v>
      </c>
      <c r="U31" s="108" t="s">
        <v>367</v>
      </c>
      <c r="V31" s="114" t="s">
        <v>369</v>
      </c>
      <c r="W31" s="300" t="s">
        <v>189</v>
      </c>
      <c r="X31" s="238">
        <v>13400000</v>
      </c>
      <c r="Y31" s="247">
        <v>10000000</v>
      </c>
      <c r="Z31" s="291"/>
      <c r="AA31" s="238"/>
      <c r="AB31" s="247">
        <f t="shared" si="2"/>
        <v>10000000</v>
      </c>
      <c r="AD31" s="216" t="s">
        <v>154</v>
      </c>
      <c r="AE31" s="214">
        <v>9</v>
      </c>
    </row>
    <row r="32" spans="1:31" s="8" customFormat="1" ht="48">
      <c r="A32" s="174" t="s">
        <v>205</v>
      </c>
      <c r="B32" s="139" t="s">
        <v>323</v>
      </c>
      <c r="C32" s="259">
        <v>13000000</v>
      </c>
      <c r="D32" s="239">
        <v>35000000</v>
      </c>
      <c r="E32" s="239">
        <v>15000000</v>
      </c>
      <c r="F32" s="239">
        <f t="shared" si="3"/>
        <v>63000000</v>
      </c>
      <c r="G32" s="313">
        <f>SUM(C32:C36)</f>
        <v>84000000</v>
      </c>
      <c r="H32" s="265">
        <v>0</v>
      </c>
      <c r="I32" s="211">
        <v>0</v>
      </c>
      <c r="J32" s="211">
        <v>0</v>
      </c>
      <c r="K32" s="266">
        <f t="shared" si="0"/>
        <v>0</v>
      </c>
      <c r="L32" s="272">
        <v>0</v>
      </c>
      <c r="M32" s="236">
        <v>0</v>
      </c>
      <c r="N32" s="236">
        <v>0</v>
      </c>
      <c r="O32" s="273">
        <f t="shared" si="4"/>
        <v>0</v>
      </c>
      <c r="P32" s="278">
        <v>0</v>
      </c>
      <c r="Q32" s="237">
        <v>0</v>
      </c>
      <c r="R32" s="237">
        <v>0</v>
      </c>
      <c r="S32" s="279">
        <f t="shared" si="1"/>
        <v>0</v>
      </c>
      <c r="T32" s="286" t="s">
        <v>182</v>
      </c>
      <c r="U32" s="43" t="s">
        <v>159</v>
      </c>
      <c r="V32" s="114" t="s">
        <v>369</v>
      </c>
      <c r="W32" s="297"/>
      <c r="X32" s="238"/>
      <c r="Y32" s="247"/>
      <c r="Z32" s="291"/>
      <c r="AA32" s="238"/>
      <c r="AB32" s="247">
        <f t="shared" si="2"/>
        <v>35000000</v>
      </c>
      <c r="AD32" s="216" t="s">
        <v>140</v>
      </c>
      <c r="AE32" s="214">
        <v>10</v>
      </c>
    </row>
    <row r="33" spans="1:33" s="8" customFormat="1" ht="46.5" customHeight="1">
      <c r="A33" s="174" t="s">
        <v>205</v>
      </c>
      <c r="B33" s="139" t="s">
        <v>324</v>
      </c>
      <c r="C33" s="259">
        <v>45000000</v>
      </c>
      <c r="D33" s="239">
        <v>8000000</v>
      </c>
      <c r="E33" s="239">
        <v>4000000</v>
      </c>
      <c r="F33" s="239">
        <f t="shared" si="3"/>
        <v>57000000</v>
      </c>
      <c r="G33" s="313"/>
      <c r="H33" s="265">
        <v>0</v>
      </c>
      <c r="I33" s="211">
        <v>0</v>
      </c>
      <c r="J33" s="211">
        <v>0</v>
      </c>
      <c r="K33" s="266">
        <f t="shared" si="0"/>
        <v>0</v>
      </c>
      <c r="L33" s="272">
        <v>0</v>
      </c>
      <c r="M33" s="236">
        <v>0</v>
      </c>
      <c r="N33" s="236">
        <v>0</v>
      </c>
      <c r="O33" s="273">
        <f t="shared" si="4"/>
        <v>0</v>
      </c>
      <c r="P33" s="278">
        <v>0</v>
      </c>
      <c r="Q33" s="237">
        <v>0</v>
      </c>
      <c r="R33" s="237">
        <v>0</v>
      </c>
      <c r="S33" s="279">
        <f t="shared" si="1"/>
        <v>0</v>
      </c>
      <c r="T33" s="286" t="s">
        <v>182</v>
      </c>
      <c r="U33" s="43" t="s">
        <v>161</v>
      </c>
      <c r="V33" s="114" t="s">
        <v>369</v>
      </c>
      <c r="W33" s="300" t="s">
        <v>413</v>
      </c>
      <c r="X33" s="238">
        <v>45000000</v>
      </c>
      <c r="Y33" s="247"/>
      <c r="Z33" s="291"/>
      <c r="AA33" s="238"/>
      <c r="AB33" s="247">
        <f t="shared" si="2"/>
        <v>8000000</v>
      </c>
      <c r="AD33" s="216" t="s">
        <v>141</v>
      </c>
      <c r="AE33" s="214">
        <v>10</v>
      </c>
    </row>
    <row r="34" spans="1:33" s="8" customFormat="1" ht="39" customHeight="1">
      <c r="A34" s="174" t="s">
        <v>205</v>
      </c>
      <c r="B34" s="139" t="s">
        <v>325</v>
      </c>
      <c r="C34" s="259">
        <v>2000000</v>
      </c>
      <c r="D34" s="239">
        <v>3000000</v>
      </c>
      <c r="E34" s="239">
        <v>2000000</v>
      </c>
      <c r="F34" s="239">
        <f t="shared" si="3"/>
        <v>7000000</v>
      </c>
      <c r="G34" s="313"/>
      <c r="H34" s="265">
        <v>0</v>
      </c>
      <c r="I34" s="211">
        <v>0</v>
      </c>
      <c r="J34" s="211">
        <v>0</v>
      </c>
      <c r="K34" s="266">
        <f t="shared" si="0"/>
        <v>0</v>
      </c>
      <c r="L34" s="272">
        <v>0</v>
      </c>
      <c r="M34" s="236">
        <v>0</v>
      </c>
      <c r="N34" s="236">
        <v>0</v>
      </c>
      <c r="O34" s="273">
        <f t="shared" si="4"/>
        <v>0</v>
      </c>
      <c r="P34" s="278">
        <v>0</v>
      </c>
      <c r="Q34" s="237">
        <v>0</v>
      </c>
      <c r="R34" s="237">
        <v>0</v>
      </c>
      <c r="S34" s="279">
        <f t="shared" si="1"/>
        <v>0</v>
      </c>
      <c r="T34" s="286" t="s">
        <v>182</v>
      </c>
      <c r="U34" s="43" t="s">
        <v>162</v>
      </c>
      <c r="V34" s="114" t="s">
        <v>369</v>
      </c>
      <c r="W34" s="297"/>
      <c r="X34" s="238"/>
      <c r="Y34" s="247"/>
      <c r="Z34" s="291"/>
      <c r="AA34" s="238"/>
      <c r="AB34" s="247">
        <f t="shared" si="2"/>
        <v>3000000</v>
      </c>
      <c r="AD34" s="216" t="s">
        <v>142</v>
      </c>
      <c r="AE34" s="214">
        <v>10</v>
      </c>
    </row>
    <row r="35" spans="1:33" s="8" customFormat="1" ht="48">
      <c r="A35" s="174" t="s">
        <v>205</v>
      </c>
      <c r="B35" s="139" t="s">
        <v>326</v>
      </c>
      <c r="C35" s="259">
        <v>4000000</v>
      </c>
      <c r="D35" s="239">
        <v>3000000</v>
      </c>
      <c r="E35" s="239">
        <v>1000000</v>
      </c>
      <c r="F35" s="239">
        <f t="shared" si="3"/>
        <v>8000000</v>
      </c>
      <c r="G35" s="313"/>
      <c r="H35" s="265">
        <v>0</v>
      </c>
      <c r="I35" s="211">
        <v>0</v>
      </c>
      <c r="J35" s="211">
        <v>0</v>
      </c>
      <c r="K35" s="266">
        <f t="shared" si="0"/>
        <v>0</v>
      </c>
      <c r="L35" s="272">
        <v>0</v>
      </c>
      <c r="M35" s="236">
        <v>0</v>
      </c>
      <c r="N35" s="236">
        <v>0</v>
      </c>
      <c r="O35" s="273">
        <f t="shared" si="4"/>
        <v>0</v>
      </c>
      <c r="P35" s="278">
        <v>0</v>
      </c>
      <c r="Q35" s="237">
        <v>0</v>
      </c>
      <c r="R35" s="237">
        <v>0</v>
      </c>
      <c r="S35" s="279">
        <f t="shared" si="1"/>
        <v>0</v>
      </c>
      <c r="T35" s="286" t="s">
        <v>182</v>
      </c>
      <c r="U35" s="43" t="s">
        <v>165</v>
      </c>
      <c r="V35" s="114" t="s">
        <v>369</v>
      </c>
      <c r="W35" s="297"/>
      <c r="X35" s="238"/>
      <c r="Y35" s="247"/>
      <c r="Z35" s="291"/>
      <c r="AA35" s="238"/>
      <c r="AB35" s="247">
        <f t="shared" si="2"/>
        <v>3000000</v>
      </c>
      <c r="AD35" s="216" t="s">
        <v>143</v>
      </c>
      <c r="AE35" s="214">
        <v>10</v>
      </c>
    </row>
    <row r="36" spans="1:33" s="8" customFormat="1" ht="35.25" customHeight="1">
      <c r="A36" s="174" t="s">
        <v>205</v>
      </c>
      <c r="B36" s="139" t="s">
        <v>327</v>
      </c>
      <c r="C36" s="259">
        <v>20000000</v>
      </c>
      <c r="D36" s="239">
        <v>14000000</v>
      </c>
      <c r="E36" s="239">
        <v>6000000</v>
      </c>
      <c r="F36" s="239">
        <f t="shared" si="3"/>
        <v>40000000</v>
      </c>
      <c r="G36" s="313"/>
      <c r="H36" s="265">
        <v>0</v>
      </c>
      <c r="I36" s="211">
        <v>0</v>
      </c>
      <c r="J36" s="211">
        <v>0</v>
      </c>
      <c r="K36" s="266">
        <f t="shared" si="0"/>
        <v>0</v>
      </c>
      <c r="L36" s="272">
        <v>0</v>
      </c>
      <c r="M36" s="236">
        <v>0</v>
      </c>
      <c r="N36" s="236">
        <v>0</v>
      </c>
      <c r="O36" s="273">
        <f t="shared" si="4"/>
        <v>0</v>
      </c>
      <c r="P36" s="278">
        <v>0</v>
      </c>
      <c r="Q36" s="237">
        <v>0</v>
      </c>
      <c r="R36" s="237">
        <v>0</v>
      </c>
      <c r="S36" s="279">
        <f t="shared" si="1"/>
        <v>0</v>
      </c>
      <c r="T36" s="286" t="s">
        <v>182</v>
      </c>
      <c r="U36" s="43" t="s">
        <v>168</v>
      </c>
      <c r="V36" s="114" t="s">
        <v>369</v>
      </c>
      <c r="W36" s="297"/>
      <c r="X36" s="238"/>
      <c r="Y36" s="247"/>
      <c r="Z36" s="291"/>
      <c r="AA36" s="238"/>
      <c r="AB36" s="247">
        <f t="shared" si="2"/>
        <v>14000000</v>
      </c>
      <c r="AD36" s="216" t="s">
        <v>144</v>
      </c>
      <c r="AE36" s="214">
        <v>10</v>
      </c>
    </row>
    <row r="37" spans="1:33" s="8" customFormat="1" ht="36">
      <c r="A37" s="175" t="s">
        <v>206</v>
      </c>
      <c r="B37" s="140" t="s">
        <v>328</v>
      </c>
      <c r="C37" s="259">
        <f>42000000+12900000</f>
        <v>54900000</v>
      </c>
      <c r="D37" s="239">
        <v>0</v>
      </c>
      <c r="E37" s="239">
        <v>0</v>
      </c>
      <c r="F37" s="239">
        <f t="shared" si="3"/>
        <v>54900000</v>
      </c>
      <c r="G37" s="313">
        <f>SUM(C37:C38)</f>
        <v>62900000</v>
      </c>
      <c r="H37" s="265">
        <v>0</v>
      </c>
      <c r="I37" s="211">
        <v>0</v>
      </c>
      <c r="J37" s="211">
        <v>0</v>
      </c>
      <c r="K37" s="266">
        <f t="shared" si="0"/>
        <v>0</v>
      </c>
      <c r="L37" s="272">
        <v>0</v>
      </c>
      <c r="M37" s="236">
        <v>0</v>
      </c>
      <c r="N37" s="236">
        <v>0</v>
      </c>
      <c r="O37" s="273">
        <f t="shared" si="4"/>
        <v>0</v>
      </c>
      <c r="P37" s="278">
        <v>0</v>
      </c>
      <c r="Q37" s="237">
        <v>0</v>
      </c>
      <c r="R37" s="237">
        <v>0</v>
      </c>
      <c r="S37" s="279">
        <f t="shared" si="1"/>
        <v>0</v>
      </c>
      <c r="T37" s="286" t="s">
        <v>169</v>
      </c>
      <c r="U37" s="43" t="s">
        <v>157</v>
      </c>
      <c r="V37" s="114" t="s">
        <v>369</v>
      </c>
      <c r="W37" s="296"/>
      <c r="X37" s="238"/>
      <c r="Y37" s="247"/>
      <c r="Z37" s="291"/>
      <c r="AA37" s="238"/>
      <c r="AB37" s="247">
        <f t="shared" si="2"/>
        <v>0</v>
      </c>
      <c r="AD37" s="216" t="s">
        <v>115</v>
      </c>
      <c r="AE37" s="214">
        <v>11</v>
      </c>
      <c r="AG37" s="316">
        <f>SUM(C37:C53)-C52</f>
        <v>450350000</v>
      </c>
    </row>
    <row r="38" spans="1:33" s="8" customFormat="1" ht="56.25" customHeight="1">
      <c r="A38" s="175" t="s">
        <v>206</v>
      </c>
      <c r="B38" s="140" t="s">
        <v>329</v>
      </c>
      <c r="C38" s="259">
        <v>8000000</v>
      </c>
      <c r="D38" s="239">
        <v>0</v>
      </c>
      <c r="E38" s="239">
        <v>0</v>
      </c>
      <c r="F38" s="239">
        <f t="shared" si="3"/>
        <v>8000000</v>
      </c>
      <c r="G38" s="317">
        <f>SUM(C37:C51,C53)</f>
        <v>450350000</v>
      </c>
      <c r="H38" s="265">
        <v>0</v>
      </c>
      <c r="I38" s="211">
        <v>0</v>
      </c>
      <c r="J38" s="211">
        <v>0</v>
      </c>
      <c r="K38" s="266">
        <f t="shared" si="0"/>
        <v>0</v>
      </c>
      <c r="L38" s="272">
        <v>0</v>
      </c>
      <c r="M38" s="236">
        <v>0</v>
      </c>
      <c r="N38" s="236">
        <v>0</v>
      </c>
      <c r="O38" s="273">
        <f t="shared" si="4"/>
        <v>0</v>
      </c>
      <c r="P38" s="278">
        <v>0</v>
      </c>
      <c r="Q38" s="237">
        <v>0</v>
      </c>
      <c r="R38" s="237">
        <v>0</v>
      </c>
      <c r="S38" s="279">
        <f t="shared" si="1"/>
        <v>0</v>
      </c>
      <c r="T38" s="286" t="s">
        <v>169</v>
      </c>
      <c r="U38" s="43" t="s">
        <v>156</v>
      </c>
      <c r="V38" s="114" t="s">
        <v>369</v>
      </c>
      <c r="W38" s="301" t="s">
        <v>417</v>
      </c>
      <c r="X38" s="238">
        <v>50000000</v>
      </c>
      <c r="Y38" s="247"/>
      <c r="Z38" s="291"/>
      <c r="AA38" s="238"/>
      <c r="AB38" s="247">
        <f t="shared" si="2"/>
        <v>0</v>
      </c>
      <c r="AD38" s="216" t="s">
        <v>116</v>
      </c>
      <c r="AE38" s="214">
        <v>11</v>
      </c>
    </row>
    <row r="39" spans="1:33" s="8" customFormat="1" ht="38.450000000000003" customHeight="1">
      <c r="A39" s="176" t="s">
        <v>207</v>
      </c>
      <c r="B39" s="141" t="s">
        <v>330</v>
      </c>
      <c r="C39" s="259">
        <v>24100000</v>
      </c>
      <c r="D39" s="239">
        <v>11620000</v>
      </c>
      <c r="E39" s="239">
        <v>0</v>
      </c>
      <c r="F39" s="239">
        <f t="shared" si="3"/>
        <v>35720000</v>
      </c>
      <c r="G39" s="313">
        <f>SUM(C39:C40)</f>
        <v>32100000</v>
      </c>
      <c r="H39" s="265">
        <v>0</v>
      </c>
      <c r="I39" s="211">
        <v>0</v>
      </c>
      <c r="J39" s="211">
        <v>0</v>
      </c>
      <c r="K39" s="266">
        <f t="shared" si="0"/>
        <v>0</v>
      </c>
      <c r="L39" s="272">
        <v>0</v>
      </c>
      <c r="M39" s="236">
        <v>0</v>
      </c>
      <c r="N39" s="236">
        <v>0</v>
      </c>
      <c r="O39" s="273">
        <f t="shared" si="4"/>
        <v>0</v>
      </c>
      <c r="P39" s="278">
        <v>0</v>
      </c>
      <c r="Q39" s="237">
        <v>0</v>
      </c>
      <c r="R39" s="237">
        <v>0</v>
      </c>
      <c r="S39" s="279">
        <f t="shared" si="1"/>
        <v>0</v>
      </c>
      <c r="T39" s="286" t="s">
        <v>169</v>
      </c>
      <c r="U39" s="43" t="s">
        <v>158</v>
      </c>
      <c r="V39" s="114" t="s">
        <v>369</v>
      </c>
      <c r="W39" s="296"/>
      <c r="X39" s="238"/>
      <c r="Y39" s="247"/>
      <c r="Z39" s="291"/>
      <c r="AA39" s="238"/>
      <c r="AB39" s="247">
        <f t="shared" si="2"/>
        <v>11620000</v>
      </c>
      <c r="AD39" s="216" t="s">
        <v>117</v>
      </c>
      <c r="AE39" s="214">
        <v>12</v>
      </c>
    </row>
    <row r="40" spans="1:33" s="8" customFormat="1" ht="32.450000000000003" customHeight="1">
      <c r="A40" s="176" t="s">
        <v>207</v>
      </c>
      <c r="B40" s="141" t="s">
        <v>331</v>
      </c>
      <c r="C40" s="259">
        <v>8000000</v>
      </c>
      <c r="D40" s="239">
        <v>0</v>
      </c>
      <c r="E40" s="239">
        <v>0</v>
      </c>
      <c r="F40" s="239">
        <f t="shared" si="3"/>
        <v>8000000</v>
      </c>
      <c r="G40" s="313"/>
      <c r="H40" s="265">
        <v>0</v>
      </c>
      <c r="I40" s="211">
        <v>0</v>
      </c>
      <c r="J40" s="211">
        <v>0</v>
      </c>
      <c r="K40" s="266">
        <f t="shared" si="0"/>
        <v>0</v>
      </c>
      <c r="L40" s="272">
        <v>0</v>
      </c>
      <c r="M40" s="236">
        <v>0</v>
      </c>
      <c r="N40" s="236">
        <v>0</v>
      </c>
      <c r="O40" s="273">
        <f t="shared" si="4"/>
        <v>0</v>
      </c>
      <c r="P40" s="278">
        <v>0</v>
      </c>
      <c r="Q40" s="237">
        <v>0</v>
      </c>
      <c r="R40" s="237">
        <v>0</v>
      </c>
      <c r="S40" s="279">
        <f t="shared" si="1"/>
        <v>0</v>
      </c>
      <c r="T40" s="286" t="s">
        <v>169</v>
      </c>
      <c r="U40" s="43" t="s">
        <v>170</v>
      </c>
      <c r="V40" s="114" t="s">
        <v>369</v>
      </c>
      <c r="W40" s="296"/>
      <c r="X40" s="238"/>
      <c r="Y40" s="247"/>
      <c r="Z40" s="291"/>
      <c r="AA40" s="238"/>
      <c r="AB40" s="247">
        <f t="shared" si="2"/>
        <v>0</v>
      </c>
      <c r="AD40" s="216" t="s">
        <v>118</v>
      </c>
      <c r="AE40" s="214">
        <v>12</v>
      </c>
    </row>
    <row r="41" spans="1:33" s="8" customFormat="1" ht="28.15" customHeight="1">
      <c r="A41" s="175" t="s">
        <v>208</v>
      </c>
      <c r="B41" s="140" t="s">
        <v>332</v>
      </c>
      <c r="C41" s="259">
        <v>3000000</v>
      </c>
      <c r="D41" s="239">
        <v>0</v>
      </c>
      <c r="E41" s="239">
        <v>0</v>
      </c>
      <c r="F41" s="239">
        <f t="shared" si="3"/>
        <v>3000000</v>
      </c>
      <c r="G41" s="313">
        <f>SUM(C41:C42)</f>
        <v>6000000</v>
      </c>
      <c r="H41" s="265">
        <v>0</v>
      </c>
      <c r="I41" s="211">
        <v>0</v>
      </c>
      <c r="J41" s="211">
        <v>0</v>
      </c>
      <c r="K41" s="266">
        <f t="shared" si="0"/>
        <v>0</v>
      </c>
      <c r="L41" s="272">
        <v>0</v>
      </c>
      <c r="M41" s="236">
        <v>0</v>
      </c>
      <c r="N41" s="236">
        <v>0</v>
      </c>
      <c r="O41" s="273">
        <f t="shared" si="4"/>
        <v>0</v>
      </c>
      <c r="P41" s="278">
        <v>0</v>
      </c>
      <c r="Q41" s="237">
        <v>0</v>
      </c>
      <c r="R41" s="237">
        <v>0</v>
      </c>
      <c r="S41" s="279">
        <f t="shared" si="1"/>
        <v>0</v>
      </c>
      <c r="T41" s="286" t="s">
        <v>169</v>
      </c>
      <c r="U41" s="43" t="s">
        <v>159</v>
      </c>
      <c r="V41" s="114" t="s">
        <v>369</v>
      </c>
      <c r="W41" s="296"/>
      <c r="X41" s="238"/>
      <c r="Y41" s="247"/>
      <c r="Z41" s="291"/>
      <c r="AA41" s="238"/>
      <c r="AB41" s="247">
        <f t="shared" si="2"/>
        <v>0</v>
      </c>
      <c r="AD41" s="216" t="s">
        <v>119</v>
      </c>
      <c r="AE41" s="214">
        <v>13</v>
      </c>
    </row>
    <row r="42" spans="1:33" s="8" customFormat="1" ht="29.45" customHeight="1">
      <c r="A42" s="175" t="s">
        <v>208</v>
      </c>
      <c r="B42" s="140" t="s">
        <v>333</v>
      </c>
      <c r="C42" s="259">
        <v>3000000</v>
      </c>
      <c r="D42" s="239">
        <v>0</v>
      </c>
      <c r="E42" s="239">
        <v>0</v>
      </c>
      <c r="F42" s="239">
        <f t="shared" si="3"/>
        <v>3000000</v>
      </c>
      <c r="G42" s="313"/>
      <c r="H42" s="265">
        <v>0</v>
      </c>
      <c r="I42" s="211">
        <v>0</v>
      </c>
      <c r="J42" s="211">
        <v>0</v>
      </c>
      <c r="K42" s="266">
        <f t="shared" si="0"/>
        <v>0</v>
      </c>
      <c r="L42" s="272">
        <v>0</v>
      </c>
      <c r="M42" s="236">
        <v>0</v>
      </c>
      <c r="N42" s="236">
        <v>0</v>
      </c>
      <c r="O42" s="273">
        <f t="shared" si="4"/>
        <v>0</v>
      </c>
      <c r="P42" s="278">
        <v>0</v>
      </c>
      <c r="Q42" s="237">
        <v>0</v>
      </c>
      <c r="R42" s="237">
        <v>0</v>
      </c>
      <c r="S42" s="279">
        <f t="shared" si="1"/>
        <v>0</v>
      </c>
      <c r="T42" s="286" t="s">
        <v>169</v>
      </c>
      <c r="U42" s="43" t="s">
        <v>160</v>
      </c>
      <c r="V42" s="114" t="s">
        <v>369</v>
      </c>
      <c r="W42" s="296"/>
      <c r="X42" s="238"/>
      <c r="Y42" s="247"/>
      <c r="Z42" s="291"/>
      <c r="AA42" s="238"/>
      <c r="AB42" s="247">
        <f t="shared" si="2"/>
        <v>0</v>
      </c>
      <c r="AD42" s="216" t="s">
        <v>120</v>
      </c>
      <c r="AE42" s="214">
        <v>13</v>
      </c>
    </row>
    <row r="43" spans="1:33" s="8" customFormat="1" ht="27" customHeight="1">
      <c r="A43" s="176" t="s">
        <v>209</v>
      </c>
      <c r="B43" s="141" t="s">
        <v>334</v>
      </c>
      <c r="C43" s="259">
        <v>5000000</v>
      </c>
      <c r="D43" s="239">
        <v>6000000</v>
      </c>
      <c r="E43" s="239">
        <v>4000000</v>
      </c>
      <c r="F43" s="239">
        <f t="shared" si="3"/>
        <v>15000000</v>
      </c>
      <c r="G43" s="313">
        <f>SUM(C43:C44)</f>
        <v>15000000</v>
      </c>
      <c r="H43" s="265">
        <v>0</v>
      </c>
      <c r="I43" s="211">
        <v>0</v>
      </c>
      <c r="J43" s="211">
        <v>0</v>
      </c>
      <c r="K43" s="266">
        <f t="shared" si="0"/>
        <v>0</v>
      </c>
      <c r="L43" s="272">
        <v>0</v>
      </c>
      <c r="M43" s="236">
        <v>0</v>
      </c>
      <c r="N43" s="236">
        <v>0</v>
      </c>
      <c r="O43" s="273">
        <f t="shared" si="4"/>
        <v>0</v>
      </c>
      <c r="P43" s="278">
        <v>0</v>
      </c>
      <c r="Q43" s="237">
        <v>0</v>
      </c>
      <c r="R43" s="237">
        <v>0</v>
      </c>
      <c r="S43" s="279">
        <f t="shared" si="1"/>
        <v>0</v>
      </c>
      <c r="T43" s="286" t="s">
        <v>169</v>
      </c>
      <c r="U43" s="43" t="s">
        <v>164</v>
      </c>
      <c r="V43" s="114" t="s">
        <v>369</v>
      </c>
      <c r="W43" s="296"/>
      <c r="X43" s="238"/>
      <c r="Y43" s="247"/>
      <c r="Z43" s="291"/>
      <c r="AA43" s="238"/>
      <c r="AB43" s="247">
        <f t="shared" si="2"/>
        <v>6000000</v>
      </c>
      <c r="AD43" s="216" t="s">
        <v>121</v>
      </c>
      <c r="AE43" s="214">
        <v>14</v>
      </c>
    </row>
    <row r="44" spans="1:33" s="8" customFormat="1" ht="29.45" customHeight="1">
      <c r="A44" s="176" t="s">
        <v>209</v>
      </c>
      <c r="B44" s="141" t="s">
        <v>335</v>
      </c>
      <c r="C44" s="259">
        <v>10000000</v>
      </c>
      <c r="D44" s="239">
        <v>6000000</v>
      </c>
      <c r="E44" s="239">
        <v>4000000</v>
      </c>
      <c r="F44" s="239">
        <f t="shared" si="3"/>
        <v>20000000</v>
      </c>
      <c r="G44" s="313"/>
      <c r="H44" s="265">
        <v>0</v>
      </c>
      <c r="I44" s="211">
        <v>0</v>
      </c>
      <c r="J44" s="211">
        <v>0</v>
      </c>
      <c r="K44" s="266">
        <f t="shared" si="0"/>
        <v>0</v>
      </c>
      <c r="L44" s="272">
        <v>0</v>
      </c>
      <c r="M44" s="236">
        <v>0</v>
      </c>
      <c r="N44" s="236">
        <v>0</v>
      </c>
      <c r="O44" s="273">
        <f t="shared" si="4"/>
        <v>0</v>
      </c>
      <c r="P44" s="278">
        <v>0</v>
      </c>
      <c r="Q44" s="237">
        <v>0</v>
      </c>
      <c r="R44" s="237">
        <v>0</v>
      </c>
      <c r="S44" s="279">
        <f t="shared" si="1"/>
        <v>0</v>
      </c>
      <c r="T44" s="286" t="s">
        <v>169</v>
      </c>
      <c r="U44" s="43" t="s">
        <v>165</v>
      </c>
      <c r="V44" s="114" t="s">
        <v>369</v>
      </c>
      <c r="W44" s="296"/>
      <c r="X44" s="238"/>
      <c r="Y44" s="247"/>
      <c r="Z44" s="291"/>
      <c r="AA44" s="238"/>
      <c r="AB44" s="247">
        <f t="shared" si="2"/>
        <v>6000000</v>
      </c>
      <c r="AD44" s="216" t="s">
        <v>122</v>
      </c>
      <c r="AE44" s="214">
        <v>14</v>
      </c>
    </row>
    <row r="45" spans="1:33" s="8" customFormat="1" ht="46.15" customHeight="1">
      <c r="A45" s="175" t="s">
        <v>210</v>
      </c>
      <c r="B45" s="140" t="s">
        <v>336</v>
      </c>
      <c r="C45" s="259">
        <v>5000000</v>
      </c>
      <c r="D45" s="239">
        <v>2000000</v>
      </c>
      <c r="E45" s="239">
        <v>1000000</v>
      </c>
      <c r="F45" s="239">
        <f t="shared" si="3"/>
        <v>8000000</v>
      </c>
      <c r="G45" s="313">
        <f>SUM(C45:C47)</f>
        <v>20500000</v>
      </c>
      <c r="H45" s="265">
        <v>0</v>
      </c>
      <c r="I45" s="211">
        <v>0</v>
      </c>
      <c r="J45" s="211">
        <v>0</v>
      </c>
      <c r="K45" s="266">
        <f t="shared" si="0"/>
        <v>0</v>
      </c>
      <c r="L45" s="272">
        <v>0</v>
      </c>
      <c r="M45" s="236">
        <v>0</v>
      </c>
      <c r="N45" s="236">
        <v>0</v>
      </c>
      <c r="O45" s="273">
        <f t="shared" si="4"/>
        <v>0</v>
      </c>
      <c r="P45" s="278">
        <v>0</v>
      </c>
      <c r="Q45" s="237">
        <v>0</v>
      </c>
      <c r="R45" s="237">
        <v>0</v>
      </c>
      <c r="S45" s="279">
        <f t="shared" si="1"/>
        <v>0</v>
      </c>
      <c r="T45" s="286" t="s">
        <v>169</v>
      </c>
      <c r="U45" s="43" t="s">
        <v>166</v>
      </c>
      <c r="V45" s="114" t="s">
        <v>369</v>
      </c>
      <c r="W45" s="296"/>
      <c r="X45" s="238"/>
      <c r="Y45" s="247"/>
      <c r="Z45" s="291"/>
      <c r="AA45" s="238"/>
      <c r="AB45" s="247">
        <f t="shared" si="2"/>
        <v>2000000</v>
      </c>
      <c r="AD45" s="216" t="s">
        <v>124</v>
      </c>
      <c r="AE45" s="214">
        <v>15</v>
      </c>
    </row>
    <row r="46" spans="1:33" s="8" customFormat="1" ht="46.15" customHeight="1">
      <c r="A46" s="175" t="s">
        <v>211</v>
      </c>
      <c r="B46" s="140" t="s">
        <v>337</v>
      </c>
      <c r="C46" s="259">
        <v>2500000</v>
      </c>
      <c r="D46" s="239">
        <v>3000000</v>
      </c>
      <c r="E46" s="239">
        <v>2000000</v>
      </c>
      <c r="F46" s="239">
        <f t="shared" si="3"/>
        <v>7500000</v>
      </c>
      <c r="G46" s="313"/>
      <c r="H46" s="265">
        <v>0</v>
      </c>
      <c r="I46" s="211">
        <v>0</v>
      </c>
      <c r="J46" s="211">
        <v>0</v>
      </c>
      <c r="K46" s="266">
        <f t="shared" si="0"/>
        <v>0</v>
      </c>
      <c r="L46" s="272">
        <v>0</v>
      </c>
      <c r="M46" s="236">
        <v>0</v>
      </c>
      <c r="N46" s="236">
        <v>0</v>
      </c>
      <c r="O46" s="273">
        <f t="shared" si="4"/>
        <v>0</v>
      </c>
      <c r="P46" s="278">
        <v>0</v>
      </c>
      <c r="Q46" s="237">
        <v>0</v>
      </c>
      <c r="R46" s="237">
        <v>0</v>
      </c>
      <c r="S46" s="279">
        <f t="shared" si="1"/>
        <v>0</v>
      </c>
      <c r="T46" s="286" t="s">
        <v>169</v>
      </c>
      <c r="U46" s="43" t="s">
        <v>171</v>
      </c>
      <c r="V46" s="114" t="s">
        <v>369</v>
      </c>
      <c r="W46" s="296"/>
      <c r="X46" s="238"/>
      <c r="Y46" s="247"/>
      <c r="Z46" s="291"/>
      <c r="AA46" s="238"/>
      <c r="AB46" s="247">
        <f t="shared" si="2"/>
        <v>3000000</v>
      </c>
      <c r="AD46" s="216" t="s">
        <v>123</v>
      </c>
      <c r="AE46" s="214">
        <v>15</v>
      </c>
    </row>
    <row r="47" spans="1:33" s="8" customFormat="1" ht="46.9" customHeight="1">
      <c r="A47" s="175" t="s">
        <v>211</v>
      </c>
      <c r="B47" s="140" t="s">
        <v>338</v>
      </c>
      <c r="C47" s="259">
        <v>13000000</v>
      </c>
      <c r="D47" s="239">
        <v>0</v>
      </c>
      <c r="E47" s="239">
        <v>0</v>
      </c>
      <c r="F47" s="239">
        <f t="shared" si="3"/>
        <v>13000000</v>
      </c>
      <c r="G47" s="313"/>
      <c r="H47" s="265">
        <v>0</v>
      </c>
      <c r="I47" s="211">
        <v>0</v>
      </c>
      <c r="J47" s="211">
        <v>0</v>
      </c>
      <c r="K47" s="266">
        <f t="shared" si="0"/>
        <v>0</v>
      </c>
      <c r="L47" s="272">
        <v>0</v>
      </c>
      <c r="M47" s="236">
        <v>0</v>
      </c>
      <c r="N47" s="236">
        <v>0</v>
      </c>
      <c r="O47" s="273">
        <f t="shared" si="4"/>
        <v>0</v>
      </c>
      <c r="P47" s="278">
        <v>0</v>
      </c>
      <c r="Q47" s="237">
        <v>0</v>
      </c>
      <c r="R47" s="237">
        <v>0</v>
      </c>
      <c r="S47" s="279">
        <f t="shared" si="1"/>
        <v>0</v>
      </c>
      <c r="T47" s="286" t="s">
        <v>169</v>
      </c>
      <c r="U47" s="43" t="s">
        <v>172</v>
      </c>
      <c r="V47" s="114" t="s">
        <v>369</v>
      </c>
      <c r="W47" s="296"/>
      <c r="X47" s="238"/>
      <c r="Y47" s="247"/>
      <c r="Z47" s="291"/>
      <c r="AA47" s="238"/>
      <c r="AB47" s="247">
        <f t="shared" si="2"/>
        <v>0</v>
      </c>
      <c r="AD47" s="216" t="s">
        <v>125</v>
      </c>
      <c r="AE47" s="214">
        <v>15</v>
      </c>
    </row>
    <row r="48" spans="1:33" ht="36">
      <c r="A48" s="176" t="s">
        <v>212</v>
      </c>
      <c r="B48" s="141" t="s">
        <v>339</v>
      </c>
      <c r="C48" s="259">
        <v>12000000</v>
      </c>
      <c r="D48" s="239">
        <v>3000000</v>
      </c>
      <c r="E48" s="239">
        <v>2000000</v>
      </c>
      <c r="F48" s="239">
        <f t="shared" si="3"/>
        <v>17000000</v>
      </c>
      <c r="G48" s="313">
        <f>SUM(C48:C51)</f>
        <v>120200000</v>
      </c>
      <c r="H48" s="265">
        <v>0</v>
      </c>
      <c r="I48" s="211">
        <v>0</v>
      </c>
      <c r="J48" s="211">
        <v>0</v>
      </c>
      <c r="K48" s="266">
        <f t="shared" si="0"/>
        <v>0</v>
      </c>
      <c r="L48" s="272">
        <v>0</v>
      </c>
      <c r="M48" s="236">
        <v>0</v>
      </c>
      <c r="N48" s="236">
        <v>0</v>
      </c>
      <c r="O48" s="273">
        <f t="shared" si="4"/>
        <v>0</v>
      </c>
      <c r="P48" s="278">
        <v>0</v>
      </c>
      <c r="Q48" s="237">
        <v>0</v>
      </c>
      <c r="R48" s="237">
        <v>0</v>
      </c>
      <c r="S48" s="279">
        <f t="shared" si="1"/>
        <v>0</v>
      </c>
      <c r="T48" s="286" t="s">
        <v>169</v>
      </c>
      <c r="U48" s="43" t="s">
        <v>168</v>
      </c>
      <c r="V48" s="114" t="s">
        <v>369</v>
      </c>
      <c r="W48" s="296"/>
      <c r="X48" s="238"/>
      <c r="Y48" s="247"/>
      <c r="Z48" s="291"/>
      <c r="AA48" s="238"/>
      <c r="AB48" s="247">
        <f t="shared" si="2"/>
        <v>3000000</v>
      </c>
      <c r="AD48" s="216" t="s">
        <v>126</v>
      </c>
      <c r="AE48" s="214">
        <v>16</v>
      </c>
    </row>
    <row r="49" spans="1:31" s="8" customFormat="1" ht="25.15" customHeight="1">
      <c r="A49" s="176" t="s">
        <v>212</v>
      </c>
      <c r="B49" s="141" t="s">
        <v>340</v>
      </c>
      <c r="C49" s="259">
        <v>9100000</v>
      </c>
      <c r="D49" s="239">
        <v>16000000</v>
      </c>
      <c r="E49" s="239">
        <v>8000000</v>
      </c>
      <c r="F49" s="239">
        <f t="shared" si="3"/>
        <v>33100000</v>
      </c>
      <c r="G49" s="313"/>
      <c r="H49" s="265">
        <v>0</v>
      </c>
      <c r="I49" s="211">
        <v>0</v>
      </c>
      <c r="J49" s="211">
        <v>0</v>
      </c>
      <c r="K49" s="266">
        <f t="shared" si="0"/>
        <v>0</v>
      </c>
      <c r="L49" s="272">
        <v>0</v>
      </c>
      <c r="M49" s="236">
        <v>0</v>
      </c>
      <c r="N49" s="236">
        <v>0</v>
      </c>
      <c r="O49" s="273">
        <f t="shared" si="4"/>
        <v>0</v>
      </c>
      <c r="P49" s="278">
        <v>0</v>
      </c>
      <c r="Q49" s="237">
        <v>0</v>
      </c>
      <c r="R49" s="237">
        <v>0</v>
      </c>
      <c r="S49" s="279">
        <f t="shared" si="1"/>
        <v>0</v>
      </c>
      <c r="T49" s="286" t="s">
        <v>169</v>
      </c>
      <c r="U49" s="43" t="s">
        <v>173</v>
      </c>
      <c r="V49" s="114" t="s">
        <v>369</v>
      </c>
      <c r="W49" s="296"/>
      <c r="X49" s="238"/>
      <c r="Y49" s="247"/>
      <c r="Z49" s="291"/>
      <c r="AA49" s="238"/>
      <c r="AB49" s="247">
        <f t="shared" si="2"/>
        <v>16000000</v>
      </c>
      <c r="AD49" s="216" t="s">
        <v>127</v>
      </c>
      <c r="AE49" s="214">
        <v>16</v>
      </c>
    </row>
    <row r="50" spans="1:31" s="8" customFormat="1" ht="27" customHeight="1">
      <c r="A50" s="176" t="s">
        <v>212</v>
      </c>
      <c r="B50" s="141" t="s">
        <v>341</v>
      </c>
      <c r="C50" s="259">
        <v>16000000</v>
      </c>
      <c r="D50" s="239">
        <v>0</v>
      </c>
      <c r="E50" s="239">
        <v>0</v>
      </c>
      <c r="F50" s="239">
        <f t="shared" si="3"/>
        <v>16000000</v>
      </c>
      <c r="G50" s="313"/>
      <c r="H50" s="265">
        <v>0</v>
      </c>
      <c r="I50" s="211">
        <v>0</v>
      </c>
      <c r="J50" s="211">
        <v>0</v>
      </c>
      <c r="K50" s="266">
        <f t="shared" si="0"/>
        <v>0</v>
      </c>
      <c r="L50" s="272">
        <v>0</v>
      </c>
      <c r="M50" s="236">
        <v>0</v>
      </c>
      <c r="N50" s="236">
        <v>0</v>
      </c>
      <c r="O50" s="273">
        <f t="shared" si="4"/>
        <v>0</v>
      </c>
      <c r="P50" s="278">
        <v>0</v>
      </c>
      <c r="Q50" s="237">
        <v>0</v>
      </c>
      <c r="R50" s="237">
        <v>0</v>
      </c>
      <c r="S50" s="279">
        <f t="shared" si="1"/>
        <v>0</v>
      </c>
      <c r="T50" s="286" t="s">
        <v>169</v>
      </c>
      <c r="U50" s="43" t="s">
        <v>174</v>
      </c>
      <c r="V50" s="114" t="s">
        <v>369</v>
      </c>
      <c r="W50" s="296"/>
      <c r="X50" s="238"/>
      <c r="Y50" s="247"/>
      <c r="Z50" s="291"/>
      <c r="AA50" s="238"/>
      <c r="AB50" s="247">
        <f t="shared" si="2"/>
        <v>0</v>
      </c>
      <c r="AD50" s="216" t="s">
        <v>128</v>
      </c>
      <c r="AE50" s="214">
        <v>16</v>
      </c>
    </row>
    <row r="51" spans="1:31" ht="28.15" customHeight="1">
      <c r="A51" s="176" t="s">
        <v>212</v>
      </c>
      <c r="B51" s="141" t="s">
        <v>342</v>
      </c>
      <c r="C51" s="259">
        <f>9500000+73600000</f>
        <v>83100000</v>
      </c>
      <c r="D51" s="239">
        <v>50000000</v>
      </c>
      <c r="E51" s="239">
        <v>23000000</v>
      </c>
      <c r="F51" s="239">
        <f t="shared" si="3"/>
        <v>156100000</v>
      </c>
      <c r="G51" s="313"/>
      <c r="H51" s="265">
        <v>0</v>
      </c>
      <c r="I51" s="211">
        <v>0</v>
      </c>
      <c r="J51" s="211">
        <v>0</v>
      </c>
      <c r="K51" s="266">
        <f t="shared" si="0"/>
        <v>0</v>
      </c>
      <c r="L51" s="272">
        <v>0</v>
      </c>
      <c r="M51" s="236">
        <v>0</v>
      </c>
      <c r="N51" s="236">
        <v>0</v>
      </c>
      <c r="O51" s="273">
        <f t="shared" si="4"/>
        <v>0</v>
      </c>
      <c r="P51" s="278">
        <v>0</v>
      </c>
      <c r="Q51" s="237">
        <v>0</v>
      </c>
      <c r="R51" s="237">
        <v>0</v>
      </c>
      <c r="S51" s="279">
        <f t="shared" si="1"/>
        <v>0</v>
      </c>
      <c r="T51" s="286" t="s">
        <v>169</v>
      </c>
      <c r="U51" s="43" t="s">
        <v>175</v>
      </c>
      <c r="V51" s="114" t="s">
        <v>369</v>
      </c>
      <c r="W51" s="298" t="s">
        <v>419</v>
      </c>
      <c r="X51" s="238"/>
      <c r="Y51" s="247">
        <v>55000000</v>
      </c>
      <c r="Z51" s="291"/>
      <c r="AA51" s="238"/>
      <c r="AB51" s="247">
        <f t="shared" si="2"/>
        <v>105000000</v>
      </c>
      <c r="AD51" s="216" t="s">
        <v>129</v>
      </c>
      <c r="AE51" s="214">
        <v>16</v>
      </c>
    </row>
    <row r="52" spans="1:31" ht="26.45" customHeight="1">
      <c r="A52" s="177" t="s">
        <v>213</v>
      </c>
      <c r="B52" s="143" t="s">
        <v>343</v>
      </c>
      <c r="C52" s="259">
        <v>10000000</v>
      </c>
      <c r="D52" s="239">
        <v>20000000</v>
      </c>
      <c r="E52" s="239">
        <v>10000000</v>
      </c>
      <c r="F52" s="239">
        <f t="shared" si="3"/>
        <v>40000000</v>
      </c>
      <c r="G52" s="313">
        <f>SUM(C52:C53)</f>
        <v>203650000</v>
      </c>
      <c r="H52" s="265">
        <v>0</v>
      </c>
      <c r="I52" s="211">
        <v>0</v>
      </c>
      <c r="J52" s="211">
        <v>0</v>
      </c>
      <c r="K52" s="266">
        <f t="shared" si="0"/>
        <v>0</v>
      </c>
      <c r="L52" s="272">
        <v>0</v>
      </c>
      <c r="M52" s="236">
        <v>0</v>
      </c>
      <c r="N52" s="236">
        <v>0</v>
      </c>
      <c r="O52" s="273">
        <f t="shared" si="4"/>
        <v>0</v>
      </c>
      <c r="P52" s="278">
        <v>0</v>
      </c>
      <c r="Q52" s="237">
        <v>0</v>
      </c>
      <c r="R52" s="237">
        <v>0</v>
      </c>
      <c r="S52" s="279">
        <f t="shared" si="1"/>
        <v>0</v>
      </c>
      <c r="T52" s="286" t="s">
        <v>97</v>
      </c>
      <c r="U52" s="43" t="s">
        <v>163</v>
      </c>
      <c r="V52" s="114" t="s">
        <v>369</v>
      </c>
      <c r="W52" s="296"/>
      <c r="X52" s="238"/>
      <c r="Y52" s="247"/>
      <c r="Z52" s="291"/>
      <c r="AA52" s="238"/>
      <c r="AB52" s="247">
        <f t="shared" si="2"/>
        <v>20000000</v>
      </c>
      <c r="AD52" s="216" t="s">
        <v>104</v>
      </c>
      <c r="AE52" s="214">
        <v>17</v>
      </c>
    </row>
    <row r="53" spans="1:31" ht="27.6" customHeight="1">
      <c r="A53" s="175" t="s">
        <v>213</v>
      </c>
      <c r="B53" s="140" t="s">
        <v>344</v>
      </c>
      <c r="C53" s="259">
        <f>164450000+29200000</f>
        <v>193650000</v>
      </c>
      <c r="D53" s="239">
        <v>182000000</v>
      </c>
      <c r="E53" s="239">
        <v>93000000</v>
      </c>
      <c r="F53" s="239">
        <f t="shared" si="3"/>
        <v>468650000</v>
      </c>
      <c r="G53" s="313"/>
      <c r="H53" s="265">
        <v>0</v>
      </c>
      <c r="I53" s="211">
        <v>0</v>
      </c>
      <c r="J53" s="211">
        <v>0</v>
      </c>
      <c r="K53" s="266">
        <f t="shared" si="0"/>
        <v>0</v>
      </c>
      <c r="L53" s="272">
        <v>0</v>
      </c>
      <c r="M53" s="236">
        <v>0</v>
      </c>
      <c r="N53" s="236">
        <v>0</v>
      </c>
      <c r="O53" s="273">
        <f t="shared" si="4"/>
        <v>0</v>
      </c>
      <c r="P53" s="278">
        <v>0</v>
      </c>
      <c r="Q53" s="237">
        <v>0</v>
      </c>
      <c r="R53" s="237">
        <v>0</v>
      </c>
      <c r="S53" s="279">
        <f t="shared" si="1"/>
        <v>0</v>
      </c>
      <c r="T53" s="286" t="s">
        <v>169</v>
      </c>
      <c r="U53" s="43" t="s">
        <v>176</v>
      </c>
      <c r="V53" s="114" t="s">
        <v>369</v>
      </c>
      <c r="W53" s="296"/>
      <c r="X53" s="238"/>
      <c r="Y53" s="247"/>
      <c r="Z53" s="291"/>
      <c r="AA53" s="238"/>
      <c r="AB53" s="247">
        <f t="shared" si="2"/>
        <v>182000000</v>
      </c>
      <c r="AD53" s="216" t="s">
        <v>130</v>
      </c>
      <c r="AE53" s="214">
        <v>17</v>
      </c>
    </row>
    <row r="54" spans="1:31" ht="36">
      <c r="A54" s="178" t="s">
        <v>214</v>
      </c>
      <c r="B54" s="146" t="s">
        <v>345</v>
      </c>
      <c r="C54" s="259">
        <v>39000000</v>
      </c>
      <c r="D54" s="239">
        <v>35000000</v>
      </c>
      <c r="E54" s="239">
        <v>11000000</v>
      </c>
      <c r="F54" s="239">
        <f t="shared" si="3"/>
        <v>85000000</v>
      </c>
      <c r="G54" s="313">
        <f>SUM(C54:C60)</f>
        <v>163000000</v>
      </c>
      <c r="H54" s="265">
        <v>0</v>
      </c>
      <c r="I54" s="211">
        <v>0</v>
      </c>
      <c r="J54" s="211">
        <v>0</v>
      </c>
      <c r="K54" s="266">
        <f t="shared" si="0"/>
        <v>0</v>
      </c>
      <c r="L54" s="272">
        <v>0</v>
      </c>
      <c r="M54" s="236">
        <v>0</v>
      </c>
      <c r="N54" s="236">
        <v>0</v>
      </c>
      <c r="O54" s="273">
        <f t="shared" si="4"/>
        <v>0</v>
      </c>
      <c r="P54" s="278">
        <v>12000000</v>
      </c>
      <c r="Q54" s="237">
        <v>30000000</v>
      </c>
      <c r="R54" s="237">
        <v>0</v>
      </c>
      <c r="S54" s="279">
        <f t="shared" si="1"/>
        <v>42000000</v>
      </c>
      <c r="T54" s="286" t="s">
        <v>184</v>
      </c>
      <c r="U54" s="108"/>
      <c r="V54" s="114" t="s">
        <v>369</v>
      </c>
      <c r="W54" s="297"/>
      <c r="X54" s="238"/>
      <c r="Y54" s="247"/>
      <c r="Z54" s="291"/>
      <c r="AA54" s="238"/>
      <c r="AB54" s="247">
        <f t="shared" si="2"/>
        <v>35000000</v>
      </c>
      <c r="AD54" s="216" t="s">
        <v>153</v>
      </c>
      <c r="AE54" s="214">
        <v>18</v>
      </c>
    </row>
    <row r="55" spans="1:31" ht="36">
      <c r="A55" s="178" t="s">
        <v>214</v>
      </c>
      <c r="B55" s="145" t="s">
        <v>346</v>
      </c>
      <c r="C55" s="259">
        <v>43000000</v>
      </c>
      <c r="D55" s="239">
        <v>10000000</v>
      </c>
      <c r="E55" s="239">
        <v>4000000</v>
      </c>
      <c r="F55" s="239">
        <f t="shared" si="3"/>
        <v>57000000</v>
      </c>
      <c r="G55" s="317">
        <f>SUM(C54:C60)</f>
        <v>163000000</v>
      </c>
      <c r="H55" s="265">
        <v>0</v>
      </c>
      <c r="I55" s="211">
        <v>0</v>
      </c>
      <c r="J55" s="211">
        <v>0</v>
      </c>
      <c r="K55" s="266">
        <f t="shared" si="0"/>
        <v>0</v>
      </c>
      <c r="L55" s="272">
        <v>0</v>
      </c>
      <c r="M55" s="236">
        <v>0</v>
      </c>
      <c r="N55" s="236">
        <v>0</v>
      </c>
      <c r="O55" s="273">
        <f t="shared" si="4"/>
        <v>0</v>
      </c>
      <c r="P55" s="278">
        <v>3000000</v>
      </c>
      <c r="Q55" s="237">
        <v>9000000</v>
      </c>
      <c r="R55" s="237">
        <v>0</v>
      </c>
      <c r="S55" s="279">
        <f t="shared" si="1"/>
        <v>12000000</v>
      </c>
      <c r="T55" s="286" t="s">
        <v>184</v>
      </c>
      <c r="U55" s="108"/>
      <c r="V55" s="114" t="s">
        <v>369</v>
      </c>
      <c r="W55" s="297"/>
      <c r="X55" s="238"/>
      <c r="Y55" s="247"/>
      <c r="Z55" s="291"/>
      <c r="AA55" s="238"/>
      <c r="AB55" s="247">
        <f t="shared" si="2"/>
        <v>10000000</v>
      </c>
      <c r="AD55" s="216" t="s">
        <v>153</v>
      </c>
      <c r="AE55" s="214">
        <v>18</v>
      </c>
    </row>
    <row r="56" spans="1:31" ht="36">
      <c r="A56" s="178" t="s">
        <v>214</v>
      </c>
      <c r="B56" s="146" t="s">
        <v>347</v>
      </c>
      <c r="C56" s="259">
        <v>40000000</v>
      </c>
      <c r="D56" s="239">
        <v>15000000</v>
      </c>
      <c r="E56" s="239">
        <v>5000000</v>
      </c>
      <c r="F56" s="239">
        <f t="shared" si="3"/>
        <v>60000000</v>
      </c>
      <c r="G56" s="313"/>
      <c r="H56" s="265">
        <v>0</v>
      </c>
      <c r="I56" s="211">
        <v>0</v>
      </c>
      <c r="J56" s="211">
        <v>0</v>
      </c>
      <c r="K56" s="266">
        <f t="shared" si="0"/>
        <v>0</v>
      </c>
      <c r="L56" s="272">
        <v>0</v>
      </c>
      <c r="M56" s="236">
        <v>0</v>
      </c>
      <c r="N56" s="236">
        <v>0</v>
      </c>
      <c r="O56" s="273">
        <f t="shared" si="4"/>
        <v>0</v>
      </c>
      <c r="P56" s="278">
        <v>3000000</v>
      </c>
      <c r="Q56" s="237">
        <v>12000000</v>
      </c>
      <c r="R56" s="237">
        <v>0</v>
      </c>
      <c r="S56" s="279">
        <f t="shared" si="1"/>
        <v>15000000</v>
      </c>
      <c r="T56" s="286" t="s">
        <v>184</v>
      </c>
      <c r="U56" s="108"/>
      <c r="V56" s="114" t="s">
        <v>369</v>
      </c>
      <c r="W56" s="297"/>
      <c r="X56" s="238"/>
      <c r="Y56" s="247"/>
      <c r="Z56" s="291"/>
      <c r="AA56" s="238"/>
      <c r="AB56" s="247">
        <f t="shared" si="2"/>
        <v>15000000</v>
      </c>
      <c r="AD56" s="216" t="s">
        <v>153</v>
      </c>
      <c r="AE56" s="214">
        <v>18</v>
      </c>
    </row>
    <row r="57" spans="1:31" s="33" customFormat="1" ht="36">
      <c r="A57" s="178" t="s">
        <v>214</v>
      </c>
      <c r="B57" s="146" t="s">
        <v>348</v>
      </c>
      <c r="C57" s="259">
        <v>15000000</v>
      </c>
      <c r="D57" s="239">
        <v>30000000</v>
      </c>
      <c r="E57" s="239">
        <v>13000000</v>
      </c>
      <c r="F57" s="239">
        <f t="shared" si="3"/>
        <v>58000000</v>
      </c>
      <c r="G57" s="313"/>
      <c r="H57" s="265">
        <v>0</v>
      </c>
      <c r="I57" s="211">
        <v>0</v>
      </c>
      <c r="J57" s="211">
        <v>0</v>
      </c>
      <c r="K57" s="266">
        <f t="shared" si="0"/>
        <v>0</v>
      </c>
      <c r="L57" s="272">
        <v>0</v>
      </c>
      <c r="M57" s="236">
        <v>0</v>
      </c>
      <c r="N57" s="236">
        <v>0</v>
      </c>
      <c r="O57" s="273">
        <f t="shared" si="4"/>
        <v>0</v>
      </c>
      <c r="P57" s="278">
        <v>9000000</v>
      </c>
      <c r="Q57" s="237">
        <v>28000000</v>
      </c>
      <c r="R57" s="237">
        <v>0</v>
      </c>
      <c r="S57" s="279">
        <f t="shared" si="1"/>
        <v>37000000</v>
      </c>
      <c r="T57" s="286" t="s">
        <v>184</v>
      </c>
      <c r="U57" s="108"/>
      <c r="V57" s="114" t="s">
        <v>369</v>
      </c>
      <c r="W57" s="297"/>
      <c r="X57" s="238"/>
      <c r="Y57" s="247"/>
      <c r="Z57" s="291"/>
      <c r="AA57" s="238"/>
      <c r="AB57" s="247">
        <f t="shared" si="2"/>
        <v>30000000</v>
      </c>
      <c r="AD57" s="216" t="s">
        <v>153</v>
      </c>
      <c r="AE57" s="214">
        <v>18</v>
      </c>
    </row>
    <row r="58" spans="1:31" s="33" customFormat="1" ht="36">
      <c r="A58" s="178" t="s">
        <v>214</v>
      </c>
      <c r="B58" s="146" t="s">
        <v>349</v>
      </c>
      <c r="C58" s="259">
        <v>5000000</v>
      </c>
      <c r="D58" s="239">
        <v>2000000</v>
      </c>
      <c r="E58" s="239">
        <v>0</v>
      </c>
      <c r="F58" s="239">
        <f t="shared" si="3"/>
        <v>7000000</v>
      </c>
      <c r="G58" s="313"/>
      <c r="H58" s="265">
        <v>0</v>
      </c>
      <c r="I58" s="211">
        <v>0</v>
      </c>
      <c r="J58" s="211">
        <v>0</v>
      </c>
      <c r="K58" s="266">
        <f t="shared" si="0"/>
        <v>0</v>
      </c>
      <c r="L58" s="272">
        <v>0</v>
      </c>
      <c r="M58" s="236">
        <v>0</v>
      </c>
      <c r="N58" s="236">
        <v>0</v>
      </c>
      <c r="O58" s="273">
        <f t="shared" si="4"/>
        <v>0</v>
      </c>
      <c r="P58" s="278">
        <v>1500000</v>
      </c>
      <c r="Q58" s="237">
        <v>2000000</v>
      </c>
      <c r="R58" s="237">
        <v>0</v>
      </c>
      <c r="S58" s="279">
        <f t="shared" si="1"/>
        <v>3500000</v>
      </c>
      <c r="T58" s="286" t="s">
        <v>184</v>
      </c>
      <c r="U58" s="108"/>
      <c r="V58" s="114" t="s">
        <v>369</v>
      </c>
      <c r="W58" s="297"/>
      <c r="X58" s="238"/>
      <c r="Y58" s="247"/>
      <c r="Z58" s="291"/>
      <c r="AA58" s="238"/>
      <c r="AB58" s="247">
        <f t="shared" si="2"/>
        <v>2000000</v>
      </c>
      <c r="AD58" s="216" t="s">
        <v>153</v>
      </c>
      <c r="AE58" s="214">
        <v>18</v>
      </c>
    </row>
    <row r="59" spans="1:31" s="33" customFormat="1" ht="36">
      <c r="A59" s="178" t="s">
        <v>214</v>
      </c>
      <c r="B59" s="146" t="s">
        <v>350</v>
      </c>
      <c r="C59" s="259">
        <v>1000000</v>
      </c>
      <c r="D59" s="239">
        <v>2000000</v>
      </c>
      <c r="E59" s="239">
        <v>0</v>
      </c>
      <c r="F59" s="239">
        <f t="shared" si="3"/>
        <v>3000000</v>
      </c>
      <c r="G59" s="313"/>
      <c r="H59" s="265">
        <v>0</v>
      </c>
      <c r="I59" s="211">
        <v>0</v>
      </c>
      <c r="J59" s="211">
        <v>0</v>
      </c>
      <c r="K59" s="266">
        <f t="shared" si="0"/>
        <v>0</v>
      </c>
      <c r="L59" s="272">
        <v>0</v>
      </c>
      <c r="M59" s="236">
        <v>0</v>
      </c>
      <c r="N59" s="236">
        <v>0</v>
      </c>
      <c r="O59" s="273">
        <f t="shared" si="4"/>
        <v>0</v>
      </c>
      <c r="P59" s="278">
        <v>0</v>
      </c>
      <c r="Q59" s="237">
        <v>2000000</v>
      </c>
      <c r="R59" s="237">
        <v>0</v>
      </c>
      <c r="S59" s="279">
        <f t="shared" si="1"/>
        <v>2000000</v>
      </c>
      <c r="T59" s="286" t="s">
        <v>184</v>
      </c>
      <c r="U59" s="108"/>
      <c r="V59" s="114" t="s">
        <v>369</v>
      </c>
      <c r="W59" s="297"/>
      <c r="X59" s="238"/>
      <c r="Y59" s="247"/>
      <c r="Z59" s="291"/>
      <c r="AA59" s="238"/>
      <c r="AB59" s="247">
        <f t="shared" si="2"/>
        <v>2000000</v>
      </c>
      <c r="AD59" s="216" t="s">
        <v>153</v>
      </c>
      <c r="AE59" s="214">
        <v>18</v>
      </c>
    </row>
    <row r="60" spans="1:31" ht="36">
      <c r="A60" s="178" t="s">
        <v>214</v>
      </c>
      <c r="B60" s="146" t="s">
        <v>351</v>
      </c>
      <c r="C60" s="259">
        <v>20000000</v>
      </c>
      <c r="D60" s="239">
        <v>4000000</v>
      </c>
      <c r="E60" s="239">
        <v>2000000</v>
      </c>
      <c r="F60" s="239">
        <f t="shared" si="3"/>
        <v>26000000</v>
      </c>
      <c r="G60" s="313"/>
      <c r="H60" s="265">
        <v>0</v>
      </c>
      <c r="I60" s="211">
        <v>0</v>
      </c>
      <c r="J60" s="211">
        <v>0</v>
      </c>
      <c r="K60" s="266">
        <f t="shared" si="0"/>
        <v>0</v>
      </c>
      <c r="L60" s="272">
        <v>0</v>
      </c>
      <c r="M60" s="236">
        <v>0</v>
      </c>
      <c r="N60" s="236">
        <v>0</v>
      </c>
      <c r="O60" s="273">
        <f t="shared" si="4"/>
        <v>0</v>
      </c>
      <c r="P60" s="278">
        <v>15000000</v>
      </c>
      <c r="Q60" s="237">
        <v>4000000</v>
      </c>
      <c r="R60" s="237">
        <v>0</v>
      </c>
      <c r="S60" s="279">
        <f t="shared" si="1"/>
        <v>19000000</v>
      </c>
      <c r="T60" s="286" t="s">
        <v>184</v>
      </c>
      <c r="U60" s="108"/>
      <c r="V60" s="114" t="s">
        <v>369</v>
      </c>
      <c r="W60" s="297"/>
      <c r="X60" s="238"/>
      <c r="Y60" s="247"/>
      <c r="Z60" s="291"/>
      <c r="AA60" s="238"/>
      <c r="AB60" s="247">
        <f t="shared" si="2"/>
        <v>4000000</v>
      </c>
      <c r="AD60" s="216" t="s">
        <v>153</v>
      </c>
      <c r="AE60" s="214">
        <v>18</v>
      </c>
    </row>
    <row r="61" spans="1:31" ht="24">
      <c r="A61" s="179" t="s">
        <v>294</v>
      </c>
      <c r="B61" s="147" t="s">
        <v>352</v>
      </c>
      <c r="C61" s="259">
        <f>2000000+7900000</f>
        <v>9900000</v>
      </c>
      <c r="D61" s="239">
        <v>3000000</v>
      </c>
      <c r="E61" s="239">
        <v>2000000</v>
      </c>
      <c r="F61" s="239">
        <f t="shared" si="3"/>
        <v>14900000</v>
      </c>
      <c r="G61" s="313">
        <f>SUM(C61:F61)</f>
        <v>29800000</v>
      </c>
      <c r="H61" s="265">
        <v>0</v>
      </c>
      <c r="I61" s="211">
        <v>0</v>
      </c>
      <c r="J61" s="211">
        <v>0</v>
      </c>
      <c r="K61" s="266">
        <f t="shared" si="0"/>
        <v>0</v>
      </c>
      <c r="L61" s="272">
        <v>0</v>
      </c>
      <c r="M61" s="236">
        <v>0</v>
      </c>
      <c r="N61" s="236">
        <v>0</v>
      </c>
      <c r="O61" s="273">
        <f t="shared" si="4"/>
        <v>0</v>
      </c>
      <c r="P61" s="278">
        <v>0</v>
      </c>
      <c r="Q61" s="237">
        <v>0</v>
      </c>
      <c r="R61" s="237">
        <v>0</v>
      </c>
      <c r="S61" s="279">
        <f t="shared" si="1"/>
        <v>0</v>
      </c>
      <c r="T61" s="286" t="s">
        <v>97</v>
      </c>
      <c r="U61" s="43" t="s">
        <v>158</v>
      </c>
      <c r="V61" s="114" t="s">
        <v>369</v>
      </c>
      <c r="W61" s="296"/>
      <c r="X61" s="238"/>
      <c r="Y61" s="247"/>
      <c r="Z61" s="291"/>
      <c r="AA61" s="238"/>
      <c r="AB61" s="247">
        <f t="shared" si="2"/>
        <v>3000000</v>
      </c>
      <c r="AD61" s="218" t="s">
        <v>414</v>
      </c>
      <c r="AE61" s="214">
        <v>19</v>
      </c>
    </row>
    <row r="62" spans="1:31" ht="33" customHeight="1">
      <c r="A62" s="180" t="s">
        <v>295</v>
      </c>
      <c r="B62" s="147" t="s">
        <v>353</v>
      </c>
      <c r="C62" s="259">
        <v>4000000</v>
      </c>
      <c r="D62" s="239">
        <v>3000000</v>
      </c>
      <c r="E62" s="239">
        <v>2000000</v>
      </c>
      <c r="F62" s="239">
        <f t="shared" si="3"/>
        <v>9000000</v>
      </c>
      <c r="G62" s="313"/>
      <c r="H62" s="265">
        <v>0</v>
      </c>
      <c r="I62" s="211">
        <v>0</v>
      </c>
      <c r="J62" s="211">
        <v>0</v>
      </c>
      <c r="K62" s="266">
        <f t="shared" si="0"/>
        <v>0</v>
      </c>
      <c r="L62" s="272">
        <v>0</v>
      </c>
      <c r="M62" s="236">
        <v>0</v>
      </c>
      <c r="N62" s="236">
        <v>0</v>
      </c>
      <c r="O62" s="273">
        <f t="shared" si="4"/>
        <v>0</v>
      </c>
      <c r="P62" s="278">
        <v>0</v>
      </c>
      <c r="Q62" s="237">
        <v>0</v>
      </c>
      <c r="R62" s="237">
        <v>0</v>
      </c>
      <c r="S62" s="279">
        <f t="shared" si="1"/>
        <v>0</v>
      </c>
      <c r="T62" s="286" t="s">
        <v>97</v>
      </c>
      <c r="U62" s="43" t="s">
        <v>165</v>
      </c>
      <c r="V62" s="114" t="s">
        <v>369</v>
      </c>
      <c r="W62" s="296"/>
      <c r="X62" s="238"/>
      <c r="Y62" s="247"/>
      <c r="Z62" s="291"/>
      <c r="AA62" s="238"/>
      <c r="AB62" s="247">
        <f t="shared" si="2"/>
        <v>3000000</v>
      </c>
      <c r="AD62" s="216" t="s">
        <v>107</v>
      </c>
      <c r="AE62" s="214">
        <v>19</v>
      </c>
    </row>
    <row r="63" spans="1:31" ht="29.25" customHeight="1">
      <c r="A63" s="169" t="s">
        <v>295</v>
      </c>
      <c r="B63" s="148" t="s">
        <v>354</v>
      </c>
      <c r="C63" s="259">
        <v>120000000</v>
      </c>
      <c r="D63" s="239">
        <v>24000000</v>
      </c>
      <c r="E63" s="239">
        <v>13000000</v>
      </c>
      <c r="F63" s="239">
        <f t="shared" si="3"/>
        <v>157000000</v>
      </c>
      <c r="G63" s="313"/>
      <c r="H63" s="265">
        <v>0</v>
      </c>
      <c r="I63" s="211">
        <v>0</v>
      </c>
      <c r="J63" s="211">
        <v>0</v>
      </c>
      <c r="K63" s="266">
        <f t="shared" si="0"/>
        <v>0</v>
      </c>
      <c r="L63" s="272">
        <v>0</v>
      </c>
      <c r="M63" s="236">
        <v>0</v>
      </c>
      <c r="N63" s="236">
        <v>0</v>
      </c>
      <c r="O63" s="273">
        <f t="shared" si="4"/>
        <v>0</v>
      </c>
      <c r="P63" s="278">
        <v>5000000</v>
      </c>
      <c r="Q63" s="237">
        <v>3000000</v>
      </c>
      <c r="R63" s="237">
        <v>0</v>
      </c>
      <c r="S63" s="279">
        <f t="shared" si="1"/>
        <v>8000000</v>
      </c>
      <c r="T63" s="286" t="s">
        <v>97</v>
      </c>
      <c r="U63" s="43" t="s">
        <v>166</v>
      </c>
      <c r="V63" s="114" t="s">
        <v>369</v>
      </c>
      <c r="W63" s="296"/>
      <c r="X63" s="238"/>
      <c r="Y63" s="247"/>
      <c r="Z63" s="291"/>
      <c r="AA63" s="238"/>
      <c r="AB63" s="247">
        <f t="shared" si="2"/>
        <v>24000000</v>
      </c>
      <c r="AD63" s="216" t="s">
        <v>155</v>
      </c>
      <c r="AE63" s="214">
        <v>19</v>
      </c>
    </row>
    <row r="64" spans="1:31" ht="39.75" customHeight="1">
      <c r="A64" s="169" t="s">
        <v>295</v>
      </c>
      <c r="B64" s="149" t="s">
        <v>355</v>
      </c>
      <c r="C64" s="259">
        <f>5500000+12100000+11000000</f>
        <v>28600000</v>
      </c>
      <c r="D64" s="239">
        <v>26000000</v>
      </c>
      <c r="E64" s="239">
        <v>13000000</v>
      </c>
      <c r="F64" s="239">
        <f t="shared" si="3"/>
        <v>67600000</v>
      </c>
      <c r="G64" s="313"/>
      <c r="H64" s="265">
        <v>0</v>
      </c>
      <c r="I64" s="211">
        <v>0</v>
      </c>
      <c r="J64" s="211">
        <v>0</v>
      </c>
      <c r="K64" s="266">
        <f t="shared" si="0"/>
        <v>0</v>
      </c>
      <c r="L64" s="272">
        <v>0</v>
      </c>
      <c r="M64" s="236">
        <v>0</v>
      </c>
      <c r="N64" s="236">
        <v>0</v>
      </c>
      <c r="O64" s="273">
        <f t="shared" si="4"/>
        <v>0</v>
      </c>
      <c r="P64" s="278">
        <v>0</v>
      </c>
      <c r="Q64" s="237">
        <v>0</v>
      </c>
      <c r="R64" s="237">
        <v>0</v>
      </c>
      <c r="S64" s="279">
        <f t="shared" si="1"/>
        <v>0</v>
      </c>
      <c r="T64" s="286" t="s">
        <v>167</v>
      </c>
      <c r="U64" s="43" t="s">
        <v>168</v>
      </c>
      <c r="V64" s="114" t="s">
        <v>369</v>
      </c>
      <c r="W64" s="296"/>
      <c r="X64" s="238"/>
      <c r="Y64" s="247"/>
      <c r="Z64" s="291"/>
      <c r="AA64" s="238"/>
      <c r="AB64" s="247">
        <f t="shared" si="2"/>
        <v>26000000</v>
      </c>
      <c r="AD64" s="216" t="s">
        <v>106</v>
      </c>
      <c r="AE64" s="214">
        <v>19</v>
      </c>
    </row>
    <row r="65" spans="1:31" ht="36">
      <c r="A65" s="219" t="s">
        <v>146</v>
      </c>
      <c r="B65" s="227" t="s">
        <v>147</v>
      </c>
      <c r="C65" s="259">
        <v>10000000</v>
      </c>
      <c r="D65" s="239">
        <v>80000000</v>
      </c>
      <c r="E65" s="239">
        <v>40000000</v>
      </c>
      <c r="F65" s="239">
        <f t="shared" si="3"/>
        <v>130000000</v>
      </c>
      <c r="G65" s="313">
        <f>SUM(C65:C67)</f>
        <v>63357215</v>
      </c>
      <c r="H65" s="265">
        <v>0</v>
      </c>
      <c r="I65" s="211">
        <v>0</v>
      </c>
      <c r="J65" s="211">
        <v>0</v>
      </c>
      <c r="K65" s="266">
        <f t="shared" si="0"/>
        <v>0</v>
      </c>
      <c r="L65" s="272">
        <v>0</v>
      </c>
      <c r="M65" s="236">
        <v>0</v>
      </c>
      <c r="N65" s="236">
        <v>0</v>
      </c>
      <c r="O65" s="273">
        <f t="shared" si="4"/>
        <v>0</v>
      </c>
      <c r="P65" s="278">
        <v>0</v>
      </c>
      <c r="Q65" s="237">
        <v>0</v>
      </c>
      <c r="R65" s="237">
        <v>0</v>
      </c>
      <c r="S65" s="279">
        <f t="shared" si="1"/>
        <v>0</v>
      </c>
      <c r="T65" s="319" t="s">
        <v>185</v>
      </c>
      <c r="U65" s="108" t="s">
        <v>369</v>
      </c>
      <c r="V65" s="114" t="s">
        <v>369</v>
      </c>
      <c r="W65" s="297"/>
      <c r="X65" s="238"/>
      <c r="Y65" s="247"/>
      <c r="Z65" s="291"/>
      <c r="AA65" s="238"/>
      <c r="AB65" s="247">
        <f t="shared" si="2"/>
        <v>80000000</v>
      </c>
      <c r="AD65" s="216" t="s">
        <v>150</v>
      </c>
      <c r="AE65" s="214" t="s">
        <v>193</v>
      </c>
    </row>
    <row r="66" spans="1:31" ht="36">
      <c r="A66" s="219" t="s">
        <v>146</v>
      </c>
      <c r="B66" s="227" t="s">
        <v>148</v>
      </c>
      <c r="C66" s="259">
        <v>50000000</v>
      </c>
      <c r="D66" s="239">
        <v>8000000</v>
      </c>
      <c r="E66" s="239">
        <v>5000000</v>
      </c>
      <c r="F66" s="239">
        <f t="shared" si="3"/>
        <v>63000000</v>
      </c>
      <c r="G66" s="317">
        <f>SUM(C65:C67)</f>
        <v>63357215</v>
      </c>
      <c r="H66" s="265">
        <v>0</v>
      </c>
      <c r="I66" s="211">
        <v>0</v>
      </c>
      <c r="J66" s="211">
        <v>0</v>
      </c>
      <c r="K66" s="266">
        <f t="shared" si="0"/>
        <v>0</v>
      </c>
      <c r="L66" s="272">
        <v>0</v>
      </c>
      <c r="M66" s="236">
        <v>0</v>
      </c>
      <c r="N66" s="236">
        <v>0</v>
      </c>
      <c r="O66" s="273">
        <f t="shared" si="4"/>
        <v>0</v>
      </c>
      <c r="P66" s="278">
        <v>0</v>
      </c>
      <c r="Q66" s="237">
        <v>0</v>
      </c>
      <c r="R66" s="237">
        <v>0</v>
      </c>
      <c r="S66" s="279">
        <f t="shared" si="1"/>
        <v>0</v>
      </c>
      <c r="T66" s="319" t="s">
        <v>186</v>
      </c>
      <c r="U66" s="108" t="s">
        <v>369</v>
      </c>
      <c r="V66" s="114" t="s">
        <v>369</v>
      </c>
      <c r="W66" s="297"/>
      <c r="X66" s="238"/>
      <c r="Y66" s="247"/>
      <c r="Z66" s="291"/>
      <c r="AA66" s="238"/>
      <c r="AB66" s="247">
        <f t="shared" si="2"/>
        <v>8000000</v>
      </c>
      <c r="AD66" s="216" t="s">
        <v>151</v>
      </c>
      <c r="AE66" s="214" t="s">
        <v>194</v>
      </c>
    </row>
    <row r="67" spans="1:31" ht="63.75" customHeight="1" thickBot="1">
      <c r="A67" s="220" t="s">
        <v>146</v>
      </c>
      <c r="B67" s="228" t="s">
        <v>149</v>
      </c>
      <c r="C67" s="260">
        <v>3357215</v>
      </c>
      <c r="D67" s="248">
        <v>3000000</v>
      </c>
      <c r="E67" s="248">
        <v>2000000</v>
      </c>
      <c r="F67" s="248">
        <f t="shared" si="3"/>
        <v>8357215</v>
      </c>
      <c r="G67" s="314"/>
      <c r="H67" s="267">
        <v>0</v>
      </c>
      <c r="I67" s="249">
        <v>0</v>
      </c>
      <c r="J67" s="249">
        <v>0</v>
      </c>
      <c r="K67" s="268">
        <f t="shared" si="0"/>
        <v>0</v>
      </c>
      <c r="L67" s="274">
        <v>0</v>
      </c>
      <c r="M67" s="250">
        <v>0</v>
      </c>
      <c r="N67" s="250">
        <v>0</v>
      </c>
      <c r="O67" s="275">
        <f t="shared" si="4"/>
        <v>0</v>
      </c>
      <c r="P67" s="280">
        <v>0</v>
      </c>
      <c r="Q67" s="251">
        <v>0</v>
      </c>
      <c r="R67" s="251">
        <v>0</v>
      </c>
      <c r="S67" s="281">
        <f t="shared" si="1"/>
        <v>0</v>
      </c>
      <c r="T67" s="320" t="s">
        <v>187</v>
      </c>
      <c r="U67" s="252" t="s">
        <v>369</v>
      </c>
      <c r="V67" s="289" t="s">
        <v>369</v>
      </c>
      <c r="W67" s="302"/>
      <c r="X67" s="253"/>
      <c r="Y67" s="254"/>
      <c r="Z67" s="292"/>
      <c r="AA67" s="253"/>
      <c r="AB67" s="254">
        <f t="shared" si="2"/>
        <v>3000000</v>
      </c>
      <c r="AD67" s="221" t="s">
        <v>152</v>
      </c>
      <c r="AE67" s="225" t="s">
        <v>195</v>
      </c>
    </row>
    <row r="68" spans="1:31" ht="12.75" thickBot="1">
      <c r="C68" s="260">
        <f>SUM(C3:C67)</f>
        <v>4296933233</v>
      </c>
      <c r="D68" s="210"/>
      <c r="E68" s="210"/>
    </row>
    <row r="69" spans="1:31">
      <c r="C69" s="210"/>
      <c r="D69" s="210"/>
      <c r="E69" s="210"/>
    </row>
    <row r="70" spans="1:31">
      <c r="C70" s="315"/>
      <c r="G70" s="318"/>
    </row>
    <row r="80" spans="1:31" ht="30" customHeight="1"/>
  </sheetData>
  <mergeCells count="8">
    <mergeCell ref="A2:B2"/>
    <mergeCell ref="Z2:AA2"/>
    <mergeCell ref="C2:G2"/>
    <mergeCell ref="H2:K2"/>
    <mergeCell ref="L2:O2"/>
    <mergeCell ref="P2:S2"/>
    <mergeCell ref="T2:V2"/>
    <mergeCell ref="W2:Y2"/>
  </mergeCells>
  <pageMargins left="0.70866141732283472" right="0.70866141732283472" top="0.78740157480314965" bottom="0.78740157480314965" header="0.31496062992125984" footer="0.31496062992125984"/>
  <pageSetup paperSize="9" scale="34" fitToHeight="0" orientation="landscape" r:id="rId1"/>
  <rowBreaks count="1" manualBreakCount="1">
    <brk id="31" max="27" man="1"/>
  </rowBreaks>
  <colBreaks count="1" manualBreakCount="1">
    <brk id="28" max="1048575" man="1"/>
  </colBreaks>
  <ignoredErrors>
    <ignoredError sqref="G5:G6" formulaRange="1"/>
    <ignoredError sqref="U19:U20 U22:U28"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7</vt:i4>
      </vt:variant>
    </vt:vector>
  </HeadingPairs>
  <TitlesOfParts>
    <vt:vector size="12" baseType="lpstr">
      <vt:lpstr>2017_2018 vazba RAP na SRR</vt:lpstr>
      <vt:lpstr>aktivity_APSRR_význam</vt:lpstr>
      <vt:lpstr>2018_2019+_vazba RAP na SRK</vt:lpstr>
      <vt:lpstr>2018_2019+_financování RAP</vt:lpstr>
      <vt:lpstr>2018_2019+ finanční plán RAP</vt:lpstr>
      <vt:lpstr>'2017_2018 vazba RAP na SRR'!Názvy_tisku</vt:lpstr>
      <vt:lpstr>'2018_2019+ finanční plán RAP'!Názvy_tisku</vt:lpstr>
      <vt:lpstr>'2018_2019+_financování RAP'!Názvy_tisku</vt:lpstr>
      <vt:lpstr>'2018_2019+_vazba RAP na SRK'!Názvy_tisku</vt:lpstr>
      <vt:lpstr>'2017_2018 vazba RAP na SRR'!Oblast_tisku</vt:lpstr>
      <vt:lpstr>'2018_2019+ finanční plán RAP'!Oblast_tisku</vt:lpstr>
      <vt:lpstr>'2018_2019+_vazba RAP na SRK'!Oblast_tisku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mlejnek</dc:creator>
  <cp:lastModifiedBy>Karp</cp:lastModifiedBy>
  <cp:lastPrinted>2017-10-17T06:49:04Z</cp:lastPrinted>
  <dcterms:created xsi:type="dcterms:W3CDTF">2015-03-06T10:54:02Z</dcterms:created>
  <dcterms:modified xsi:type="dcterms:W3CDTF">2017-10-17T07:04:26Z</dcterms:modified>
</cp:coreProperties>
</file>